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65516" windowWidth="20100" windowHeight="14720" activeTab="0"/>
  </bookViews>
  <sheets>
    <sheet name="Loads" sheetId="1" r:id="rId1"/>
    <sheet name="by Circuit Detail" sheetId="2" r:id="rId2"/>
    <sheet name="by Circuit Summary" sheetId="3" r:id="rId3"/>
    <sheet name="About..." sheetId="4" r:id="rId4"/>
  </sheets>
  <definedNames>
    <definedName name="_xlnm._FilterDatabase" localSheetId="0" hidden="1">'Loads'!$A$5:$P$101</definedName>
    <definedName name="_xlnm.Print_Area" localSheetId="0">'Loads'!$D$5:$W$90</definedName>
  </definedNames>
  <calcPr fullCalcOnLoad="1"/>
  <pivotCaches>
    <pivotCache cacheId="4" r:id="rId5"/>
    <pivotCache cacheId="3" r:id="rId6"/>
  </pivotCaches>
</workbook>
</file>

<file path=xl/sharedStrings.xml><?xml version="1.0" encoding="utf-8"?>
<sst xmlns="http://schemas.openxmlformats.org/spreadsheetml/2006/main" count="304" uniqueCount="133">
  <si>
    <t>Kitchen Toaster</t>
  </si>
  <si>
    <t>Kitchen Coffee Pot</t>
  </si>
  <si>
    <t>Bathroom Hair Dryer</t>
  </si>
  <si>
    <t>Kitchen Refrigerator</t>
  </si>
  <si>
    <t>Kitchen Dishwasher</t>
  </si>
  <si>
    <t>Kitchen Garbage Disposal</t>
  </si>
  <si>
    <t xml:space="preserve">Vacuum </t>
  </si>
  <si>
    <t>Kitchen Microwave- large</t>
  </si>
  <si>
    <t>Kitchen Microwave - small</t>
  </si>
  <si>
    <t>Kitchen Mixer</t>
  </si>
  <si>
    <t>Computer Laptop</t>
  </si>
  <si>
    <t>Entertainment TV 19"</t>
  </si>
  <si>
    <t>Entertainment TV 25"</t>
  </si>
  <si>
    <t>Entertainment TV DVD Player</t>
  </si>
  <si>
    <t>Entertainment TV VCR</t>
  </si>
  <si>
    <t>Entertainment Boom box (example)</t>
  </si>
  <si>
    <t>Entertainment CD Player</t>
  </si>
  <si>
    <t>Entertainment Stereo</t>
  </si>
  <si>
    <t>Phone, Cordless</t>
  </si>
  <si>
    <t>Phone, Cellular</t>
  </si>
  <si>
    <t>References</t>
  </si>
  <si>
    <t>http://www.homepower.com/files/phantom.pdf</t>
  </si>
  <si>
    <t>http://www.earthinstitute.columbia.edu/library/earthmatters/spring2000/pages/page25.html</t>
  </si>
  <si>
    <t>Andrew J. Peterson</t>
  </si>
  <si>
    <t>Benjamin Root</t>
  </si>
  <si>
    <t>Original</t>
  </si>
  <si>
    <t>kitchen</t>
  </si>
  <si>
    <t>basement</t>
  </si>
  <si>
    <t>living room</t>
  </si>
  <si>
    <t>Total</t>
  </si>
  <si>
    <t>(blank)</t>
  </si>
  <si>
    <t>Grand Total</t>
  </si>
  <si>
    <t>upstairs</t>
  </si>
  <si>
    <t>main</t>
  </si>
  <si>
    <t>Laundry Clothes Dryer</t>
  </si>
  <si>
    <t>Laundry Clothes Washer</t>
  </si>
  <si>
    <t>Laundry Iron</t>
  </si>
  <si>
    <t>Laundry Lighting</t>
  </si>
  <si>
    <t>Garage Lights</t>
  </si>
  <si>
    <t>(Show All)</t>
  </si>
  <si>
    <t>Electrical Loads2</t>
  </si>
  <si>
    <t>Group1</t>
  </si>
  <si>
    <t>basement Total</t>
  </si>
  <si>
    <t>kitchen Total</t>
  </si>
  <si>
    <t>living room Total</t>
  </si>
  <si>
    <t>main Total</t>
  </si>
  <si>
    <t>upstairs Total</t>
  </si>
  <si>
    <t>Circuit</t>
  </si>
  <si>
    <t>Digital Camera</t>
  </si>
  <si>
    <t>PDA</t>
  </si>
  <si>
    <t>Total Amps</t>
  </si>
  <si>
    <t>kitchen lights</t>
  </si>
  <si>
    <t>charging</t>
  </si>
  <si>
    <t>office</t>
  </si>
  <si>
    <t>kitchen lights Total</t>
  </si>
  <si>
    <t>charging Total</t>
  </si>
  <si>
    <t>office Total</t>
  </si>
  <si>
    <t xml:space="preserve">hot water heater </t>
  </si>
  <si>
    <t>hot water heater</t>
  </si>
  <si>
    <t>furnace</t>
  </si>
  <si>
    <t>kitchen refrigerator</t>
  </si>
  <si>
    <t>kitchen refrigerator Total</t>
  </si>
  <si>
    <t>kitchen dishwasher</t>
  </si>
  <si>
    <t>kitchen dishwasher Total</t>
  </si>
  <si>
    <t>Outdoor Lights</t>
  </si>
  <si>
    <t>outside</t>
  </si>
  <si>
    <t>Run Watts</t>
  </si>
  <si>
    <t>Phantom-Load Watts</t>
  </si>
  <si>
    <t>Cell Phones</t>
  </si>
  <si>
    <t>Computers</t>
  </si>
  <si>
    <t>Kitchen Appliances</t>
  </si>
  <si>
    <t>Garage Door Opener</t>
  </si>
  <si>
    <t>Celing Fan</t>
  </si>
  <si>
    <t>Volts</t>
  </si>
  <si>
    <t>Total Daily Average Watt-hrs</t>
  </si>
  <si>
    <t>Largest AC Appliance Wattage</t>
  </si>
  <si>
    <t>Qty</t>
  </si>
  <si>
    <t>Electrical Loads</t>
  </si>
  <si>
    <t>John's improvement in accounting for phantom loads is to actually ask for the phantom wattage, then include it in the column which gives the daily Watt-hours. This increases the daily energy consumption total accordingly. Phantom loads are appliances that are actually "on" and using power, even though they appear to be off or not in use. We recommend putting these items on switchable plug strips to avoid power comsumption while not in use, or find appliances that actually go "off" when turned off.</t>
  </si>
  <si>
    <t>Computer Printer</t>
  </si>
  <si>
    <t>Phone Answering Machine</t>
  </si>
  <si>
    <t>Living Room Lights</t>
  </si>
  <si>
    <t>Parlor Lights</t>
  </si>
  <si>
    <t>Porch lights</t>
  </si>
  <si>
    <t>Dinning Room Lights</t>
  </si>
  <si>
    <t>Kitchen Lights</t>
  </si>
  <si>
    <t>Stair Lights</t>
  </si>
  <si>
    <t>Attic Lights</t>
  </si>
  <si>
    <t>attic</t>
  </si>
  <si>
    <t>Attic Misc</t>
  </si>
  <si>
    <t>upstairs laundry Total</t>
  </si>
  <si>
    <t>attic Total</t>
  </si>
  <si>
    <t>Basement Appliances</t>
  </si>
  <si>
    <t>Surge-Watts</t>
  </si>
  <si>
    <t>Max. Amps</t>
  </si>
  <si>
    <t>Hours per Day</t>
  </si>
  <si>
    <t>Days per Week</t>
  </si>
  <si>
    <t>kW-hr per year</t>
  </si>
  <si>
    <t>History of this Document</t>
  </si>
  <si>
    <t>Information about Phantom Loads can be found:</t>
  </si>
  <si>
    <t>?</t>
  </si>
  <si>
    <t>John F. Robbins</t>
  </si>
  <si>
    <t>Sample data, Amps, and circuit calculations; nicer formatting</t>
  </si>
  <si>
    <t>Avg. Run Hours per Day</t>
  </si>
  <si>
    <t>Avg. Phantom-load Hours per Day</t>
  </si>
  <si>
    <t>Avg. W-hr per day</t>
  </si>
  <si>
    <t>75 watt bulb (test)</t>
  </si>
  <si>
    <t>Outdoor Lights Low Voltage</t>
  </si>
  <si>
    <t>Outdoor Hot Tub</t>
  </si>
  <si>
    <t>outside tub</t>
  </si>
  <si>
    <t>OK</t>
  </si>
  <si>
    <t>Sum of Max. Amps</t>
  </si>
  <si>
    <t>outside Total</t>
  </si>
  <si>
    <t>outside tub Total</t>
  </si>
  <si>
    <t>(blank) Total</t>
  </si>
  <si>
    <t>% of Total Watt-hrs</t>
  </si>
  <si>
    <t>Verified</t>
  </si>
  <si>
    <t>Entryway Lights</t>
  </si>
  <si>
    <t>Master Bath Fan</t>
  </si>
  <si>
    <t>Master Bath Lights</t>
  </si>
  <si>
    <t>Master Bedroom Lights</t>
  </si>
  <si>
    <t>none</t>
  </si>
  <si>
    <t>Kitchen  Nook Lights</t>
  </si>
  <si>
    <t>Kitchen Nook Ceiling Fan</t>
  </si>
  <si>
    <t>none Total</t>
  </si>
  <si>
    <t>upstairs laundry</t>
  </si>
  <si>
    <t>Bath 1 Lights</t>
  </si>
  <si>
    <t>Bedroom 2 Lights</t>
  </si>
  <si>
    <t>Bedroom 1 Lights</t>
  </si>
  <si>
    <t>Bath 2 Lights</t>
  </si>
  <si>
    <t>Bath 1 Fan</t>
  </si>
  <si>
    <t>Bath 2 Fan</t>
  </si>
  <si>
    <t>Kitchen Blender</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</si>
</sst>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quot;$&quot;0.00\)"/>
    <numFmt numFmtId="165" formatCode="0.0"/>
    <numFmt numFmtId="166" formatCode="0.0%"/>
    <numFmt numFmtId="167" formatCode="0.000"/>
  </numFmts>
  <fonts count="15">
    <font>
      <sz val="9"/>
      <name val="Geneva"/>
      <family val="0"/>
    </font>
    <font>
      <b/>
      <sz val="9"/>
      <name val="Geneva"/>
      <family val="0"/>
    </font>
    <font>
      <i/>
      <sz val="9"/>
      <name val="Geneva"/>
      <family val="0"/>
    </font>
    <font>
      <b/>
      <i/>
      <sz val="9"/>
      <name val="Geneva"/>
      <family val="0"/>
    </font>
    <font>
      <sz val="10"/>
      <name val="Geneva"/>
      <family val="0"/>
    </font>
    <font>
      <sz val="10"/>
      <name val="Helv"/>
      <family val="0"/>
    </font>
    <font>
      <b/>
      <sz val="9"/>
      <name val="Helv"/>
      <family val="0"/>
    </font>
    <font>
      <sz val="9"/>
      <name val="Helv"/>
      <family val="0"/>
    </font>
    <font>
      <b/>
      <sz val="10"/>
      <name val="Helv"/>
      <family val="2"/>
    </font>
    <font>
      <u val="single"/>
      <sz val="9"/>
      <color indexed="12"/>
      <name val="Geneva"/>
      <family val="0"/>
    </font>
    <font>
      <u val="single"/>
      <sz val="9"/>
      <color indexed="36"/>
      <name val="Geneva"/>
      <family val="0"/>
    </font>
    <font>
      <sz val="12"/>
      <name val="Helv"/>
      <family val="0"/>
    </font>
    <font>
      <b/>
      <u val="single"/>
      <sz val="12"/>
      <name val="Helv"/>
      <family val="0"/>
    </font>
    <font>
      <sz val="12"/>
      <name val="Geneva"/>
      <family val="0"/>
    </font>
    <font>
      <u val="single"/>
      <sz val="12"/>
      <color indexed="12"/>
      <name val="Geneva"/>
      <family val="0"/>
    </font>
  </fonts>
  <fills count="5">
    <fill>
      <patternFill/>
    </fill>
    <fill>
      <patternFill patternType="gray125"/>
    </fill>
    <fill>
      <patternFill patternType="solid">
        <fgColor indexed="51"/>
        <bgColor indexed="64"/>
      </patternFill>
    </fill>
    <fill>
      <patternFill patternType="solid">
        <fgColor indexed="43"/>
        <bgColor indexed="64"/>
      </patternFill>
    </fill>
    <fill>
      <patternFill patternType="solid">
        <fgColor indexed="22"/>
        <bgColor indexed="64"/>
      </patternFill>
    </fill>
  </fills>
  <borders count="23">
    <border>
      <left/>
      <right/>
      <top/>
      <bottom/>
      <diagonal/>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color indexed="63"/>
      </bottom>
    </border>
    <border>
      <left style="thin">
        <color indexed="8"/>
      </left>
      <right>
        <color indexed="63"/>
      </right>
      <top style="thin"/>
      <bottom>
        <color indexed="63"/>
      </bottom>
    </border>
    <border>
      <left style="thin"/>
      <right>
        <color indexed="63"/>
      </right>
      <top style="thin">
        <color indexed="8"/>
      </top>
      <bottom style="thin">
        <color indexed="8"/>
      </bottom>
    </border>
    <border>
      <left style="thin"/>
      <right>
        <color indexed="63"/>
      </right>
      <top style="thin">
        <color indexed="8"/>
      </top>
      <bottom>
        <color indexed="63"/>
      </bottom>
    </border>
    <border>
      <left style="thin"/>
      <right style="thin"/>
      <top style="thin"/>
      <bottom style="thin"/>
    </border>
    <border>
      <left style="thin"/>
      <right style="thin">
        <color indexed="23"/>
      </right>
      <top>
        <color indexed="63"/>
      </top>
      <bottom>
        <color indexed="63"/>
      </bottom>
    </border>
    <border>
      <left style="thin">
        <color indexed="23"/>
      </left>
      <right style="thin">
        <color indexed="23"/>
      </right>
      <top>
        <color indexed="63"/>
      </top>
      <bottom>
        <color indexed="63"/>
      </bottom>
    </border>
    <border>
      <left style="thin">
        <color indexed="23"/>
      </left>
      <right>
        <color indexed="63"/>
      </right>
      <top>
        <color indexed="63"/>
      </top>
      <bottom>
        <color indexed="63"/>
      </bottom>
    </border>
    <border>
      <left>
        <color indexed="63"/>
      </left>
      <right style="thin">
        <color indexed="8"/>
      </right>
      <top>
        <color indexed="63"/>
      </top>
      <bottom>
        <color indexed="63"/>
      </bottom>
    </border>
    <border>
      <left style="thin">
        <color indexed="63"/>
      </left>
      <right style="thin"/>
      <top style="thin">
        <color indexed="63"/>
      </top>
      <bottom style="thin"/>
    </border>
    <border>
      <left style="thin"/>
      <right style="thin"/>
      <top style="thin">
        <color indexed="63"/>
      </top>
      <bottom style="thin"/>
    </border>
    <border>
      <left style="thin"/>
      <right style="thin">
        <color indexed="63"/>
      </right>
      <top style="thin">
        <color indexed="63"/>
      </top>
      <bottom style="thin"/>
    </border>
    <border>
      <left style="thin">
        <color indexed="63"/>
      </left>
      <right style="thin"/>
      <top style="thin"/>
      <bottom style="thin"/>
    </border>
    <border>
      <left style="thin"/>
      <right style="thin">
        <color indexed="63"/>
      </right>
      <top style="thin"/>
      <bottom style="thin"/>
    </border>
    <border>
      <left style="thin">
        <color indexed="63"/>
      </left>
      <right style="thin"/>
      <top style="thin"/>
      <bottom style="thin">
        <color indexed="63"/>
      </bottom>
    </border>
    <border>
      <left style="thin"/>
      <right style="thin"/>
      <top style="thin"/>
      <bottom style="thin">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4" fillId="0" borderId="0" applyFont="0" applyFill="0" applyBorder="0" applyAlignment="0" applyProtection="0"/>
    <xf numFmtId="38" fontId="4" fillId="0" borderId="0" applyFont="0" applyFill="0" applyBorder="0" applyAlignment="0" applyProtection="0"/>
    <xf numFmtId="8" fontId="4" fillId="0" borderId="0" applyFont="0" applyFill="0" applyBorder="0" applyAlignment="0" applyProtection="0"/>
    <xf numFmtId="6" fontId="4"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4" fillId="0" borderId="0" applyFont="0" applyFill="0" applyBorder="0" applyAlignment="0" applyProtection="0"/>
  </cellStyleXfs>
  <cellXfs count="92">
    <xf numFmtId="0" fontId="0" fillId="0" borderId="0" xfId="0" applyAlignment="1">
      <alignment/>
    </xf>
    <xf numFmtId="0" fontId="5" fillId="0" borderId="0" xfId="0" applyFont="1" applyAlignment="1">
      <alignment vertical="center"/>
    </xf>
    <xf numFmtId="0" fontId="5" fillId="0" borderId="0" xfId="0" applyFont="1" applyBorder="1" applyAlignment="1">
      <alignment horizontal="center" vertical="center"/>
    </xf>
    <xf numFmtId="1" fontId="5" fillId="0" borderId="0" xfId="0" applyNumberFormat="1" applyFont="1" applyAlignment="1">
      <alignment vertical="center"/>
    </xf>
    <xf numFmtId="165" fontId="5" fillId="0" borderId="0" xfId="0" applyNumberFormat="1" applyFont="1" applyAlignment="1">
      <alignment vertical="center"/>
    </xf>
    <xf numFmtId="166" fontId="5" fillId="0" borderId="0" xfId="0" applyNumberFormat="1" applyFont="1" applyAlignment="1">
      <alignment vertical="center"/>
    </xf>
    <xf numFmtId="0" fontId="5" fillId="0" borderId="0" xfId="0" applyFont="1" applyAlignment="1">
      <alignment vertical="center"/>
    </xf>
    <xf numFmtId="166" fontId="5" fillId="0" borderId="0" xfId="0" applyNumberFormat="1" applyFont="1" applyAlignment="1">
      <alignment vertical="center"/>
    </xf>
    <xf numFmtId="0" fontId="5" fillId="0" borderId="0" xfId="0" applyFont="1" applyAlignment="1">
      <alignment horizontal="right" vertical="center"/>
    </xf>
    <xf numFmtId="0" fontId="5" fillId="0" borderId="0" xfId="0" applyFont="1" applyAlignment="1">
      <alignment horizontal="center" vertical="center"/>
    </xf>
    <xf numFmtId="164" fontId="5" fillId="0" borderId="0" xfId="0" applyNumberFormat="1" applyFont="1" applyAlignment="1" applyProtection="1">
      <alignment vertical="center"/>
      <protection locked="0"/>
    </xf>
    <xf numFmtId="164" fontId="5" fillId="0" borderId="0" xfId="0" applyNumberFormat="1" applyFont="1" applyAlignment="1">
      <alignment vertical="center"/>
    </xf>
    <xf numFmtId="10" fontId="5" fillId="0" borderId="0" xfId="0" applyNumberFormat="1" applyFont="1" applyAlignment="1">
      <alignment vertical="center"/>
    </xf>
    <xf numFmtId="166" fontId="5" fillId="0" borderId="0" xfId="0" applyNumberFormat="1" applyFont="1" applyAlignment="1">
      <alignment horizontal="right" vertical="center"/>
    </xf>
    <xf numFmtId="0" fontId="7" fillId="0" borderId="0" xfId="0" applyFont="1" applyBorder="1" applyAlignment="1" applyProtection="1">
      <alignment vertical="center"/>
      <protection locked="0"/>
    </xf>
    <xf numFmtId="0" fontId="5" fillId="0" borderId="0" xfId="0" applyFont="1" applyAlignment="1" applyProtection="1">
      <alignment vertical="center"/>
      <protection locked="0"/>
    </xf>
    <xf numFmtId="2" fontId="5" fillId="0" borderId="0" xfId="0" applyNumberFormat="1" applyFont="1" applyAlignment="1">
      <alignment vertical="center"/>
    </xf>
    <xf numFmtId="0" fontId="5" fillId="0" borderId="0" xfId="0" applyFont="1" applyAlignment="1">
      <alignment horizontal="left" vertical="center"/>
    </xf>
    <xf numFmtId="0" fontId="5" fillId="0" borderId="0" xfId="0" applyFont="1" applyAlignment="1" applyProtection="1">
      <alignment horizontal="center" vertical="center"/>
      <protection locked="0"/>
    </xf>
    <xf numFmtId="165" fontId="5" fillId="0" borderId="0" xfId="0" applyNumberFormat="1" applyFont="1" applyAlignment="1">
      <alignment vertical="center"/>
    </xf>
    <xf numFmtId="1" fontId="5" fillId="0" borderId="0" xfId="0" applyNumberFormat="1" applyFont="1" applyAlignment="1">
      <alignment vertical="center"/>
    </xf>
    <xf numFmtId="0" fontId="5" fillId="0" borderId="0" xfId="0" applyFont="1" applyBorder="1" applyAlignment="1">
      <alignment horizontal="center" vertical="center"/>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2" xfId="0" applyNumberFormat="1" applyBorder="1" applyAlignment="1">
      <alignment/>
    </xf>
    <xf numFmtId="0" fontId="0" fillId="0" borderId="4" xfId="0" applyBorder="1" applyAlignment="1">
      <alignment/>
    </xf>
    <xf numFmtId="0" fontId="0" fillId="0" borderId="5" xfId="0" applyNumberFormat="1" applyBorder="1" applyAlignment="1">
      <alignment/>
    </xf>
    <xf numFmtId="0" fontId="0" fillId="0" borderId="6" xfId="0" applyBorder="1" applyAlignment="1">
      <alignment/>
    </xf>
    <xf numFmtId="0" fontId="0" fillId="0" borderId="3" xfId="0" applyNumberFormat="1" applyBorder="1" applyAlignment="1">
      <alignment/>
    </xf>
    <xf numFmtId="0" fontId="0" fillId="0" borderId="3"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0" xfId="0" applyAlignment="1">
      <alignment/>
    </xf>
    <xf numFmtId="0" fontId="5" fillId="0" borderId="0" xfId="0" applyFont="1" applyFill="1" applyAlignment="1">
      <alignment horizontal="right" vertical="center"/>
    </xf>
    <xf numFmtId="2" fontId="5" fillId="0" borderId="0" xfId="0" applyNumberFormat="1" applyFont="1" applyFill="1" applyAlignment="1">
      <alignment vertical="center"/>
    </xf>
    <xf numFmtId="0" fontId="5" fillId="0" borderId="0" xfId="0" applyFont="1" applyFill="1" applyBorder="1" applyAlignment="1">
      <alignment horizontal="center" vertical="center"/>
    </xf>
    <xf numFmtId="0" fontId="5" fillId="0" borderId="0" xfId="0" applyFont="1" applyFill="1" applyAlignment="1">
      <alignment vertical="center"/>
    </xf>
    <xf numFmtId="1" fontId="5" fillId="0" borderId="0" xfId="0" applyNumberFormat="1" applyFont="1" applyFill="1" applyAlignment="1">
      <alignment vertical="center"/>
    </xf>
    <xf numFmtId="165" fontId="5" fillId="0" borderId="0" xfId="0" applyNumberFormat="1" applyFont="1" applyFill="1" applyAlignment="1">
      <alignment vertical="center"/>
    </xf>
    <xf numFmtId="166" fontId="5" fillId="0" borderId="0" xfId="0" applyNumberFormat="1" applyFont="1" applyFill="1" applyAlignment="1">
      <alignment vertical="center"/>
    </xf>
    <xf numFmtId="0" fontId="5" fillId="0" borderId="0" xfId="0" applyFont="1" applyFill="1" applyAlignment="1">
      <alignment vertical="center"/>
    </xf>
    <xf numFmtId="166" fontId="5" fillId="0" borderId="0" xfId="0" applyNumberFormat="1" applyFont="1" applyFill="1" applyAlignment="1">
      <alignment vertical="center"/>
    </xf>
    <xf numFmtId="0" fontId="5" fillId="2" borderId="11" xfId="0" applyFont="1" applyFill="1" applyBorder="1" applyAlignment="1">
      <alignment horizontal="right" vertical="center"/>
    </xf>
    <xf numFmtId="166" fontId="5" fillId="2" borderId="11" xfId="0" applyNumberFormat="1" applyFont="1" applyFill="1" applyBorder="1" applyAlignment="1">
      <alignment horizontal="right" vertical="center"/>
    </xf>
    <xf numFmtId="3" fontId="8" fillId="2" borderId="11" xfId="0" applyNumberFormat="1" applyFont="1" applyFill="1" applyBorder="1" applyAlignment="1">
      <alignment vertical="center"/>
    </xf>
    <xf numFmtId="0" fontId="5" fillId="3" borderId="11" xfId="0" applyFont="1" applyFill="1" applyBorder="1" applyAlignment="1">
      <alignment vertical="center"/>
    </xf>
    <xf numFmtId="0" fontId="6" fillId="0" borderId="0" xfId="0" applyFont="1" applyBorder="1" applyAlignment="1">
      <alignment horizontal="center" vertical="center" textRotation="90"/>
    </xf>
    <xf numFmtId="0" fontId="11" fillId="0" borderId="0" xfId="0" applyFont="1" applyBorder="1" applyAlignment="1">
      <alignment horizontal="center" vertical="center"/>
    </xf>
    <xf numFmtId="0" fontId="8" fillId="2" borderId="12" xfId="0" applyFont="1" applyFill="1" applyBorder="1" applyAlignment="1">
      <alignment horizontal="center" textRotation="90" wrapText="1"/>
    </xf>
    <xf numFmtId="0" fontId="8" fillId="2" borderId="0" xfId="0" applyFont="1" applyFill="1" applyBorder="1" applyAlignment="1">
      <alignment horizontal="center" textRotation="90" wrapText="1"/>
    </xf>
    <xf numFmtId="0" fontId="8" fillId="2" borderId="13" xfId="0" applyFont="1" applyFill="1" applyBorder="1" applyAlignment="1">
      <alignment horizontal="center" textRotation="90" wrapText="1"/>
    </xf>
    <xf numFmtId="1" fontId="8" fillId="2" borderId="13" xfId="0" applyNumberFormat="1" applyFont="1" applyFill="1" applyBorder="1" applyAlignment="1">
      <alignment horizontal="center" textRotation="90" wrapText="1"/>
    </xf>
    <xf numFmtId="165" fontId="8" fillId="2" borderId="13" xfId="0" applyNumberFormat="1" applyFont="1" applyFill="1" applyBorder="1" applyAlignment="1">
      <alignment horizontal="center" textRotation="90" wrapText="1"/>
    </xf>
    <xf numFmtId="166" fontId="8" fillId="2" borderId="14" xfId="0" applyNumberFormat="1" applyFont="1" applyFill="1" applyBorder="1" applyAlignment="1">
      <alignment horizontal="center" textRotation="90" wrapText="1"/>
    </xf>
    <xf numFmtId="0" fontId="6" fillId="2" borderId="15" xfId="0" applyFont="1" applyFill="1" applyBorder="1" applyAlignment="1">
      <alignment horizontal="center" textRotation="90" wrapText="1"/>
    </xf>
    <xf numFmtId="0" fontId="5" fillId="0" borderId="11" xfId="0" applyFont="1" applyBorder="1" applyAlignment="1">
      <alignment vertical="center"/>
    </xf>
    <xf numFmtId="1" fontId="5" fillId="0" borderId="11" xfId="0" applyNumberFormat="1" applyFont="1" applyBorder="1" applyAlignment="1">
      <alignment horizontal="left" vertical="center"/>
    </xf>
    <xf numFmtId="2" fontId="5" fillId="4" borderId="11" xfId="0" applyNumberFormat="1" applyFont="1" applyFill="1" applyBorder="1" applyAlignment="1">
      <alignment horizontal="center" vertical="center"/>
    </xf>
    <xf numFmtId="0" fontId="5" fillId="3" borderId="11" xfId="0" applyFont="1" applyFill="1" applyBorder="1" applyAlignment="1" applyProtection="1">
      <alignment vertical="center"/>
      <protection locked="0"/>
    </xf>
    <xf numFmtId="0" fontId="5" fillId="0" borderId="16" xfId="0" applyFont="1" applyBorder="1" applyAlignment="1">
      <alignment vertical="center"/>
    </xf>
    <xf numFmtId="1" fontId="5" fillId="0" borderId="17" xfId="0" applyNumberFormat="1" applyFont="1" applyBorder="1" applyAlignment="1">
      <alignment horizontal="left" vertical="center"/>
    </xf>
    <xf numFmtId="0" fontId="5" fillId="3" borderId="17" xfId="0" applyFont="1" applyFill="1" applyBorder="1" applyAlignment="1">
      <alignment vertical="center"/>
    </xf>
    <xf numFmtId="165" fontId="5" fillId="4" borderId="17" xfId="0" applyNumberFormat="1" applyFont="1" applyFill="1" applyBorder="1" applyAlignment="1">
      <alignment horizontal="right" vertical="center"/>
    </xf>
    <xf numFmtId="2" fontId="5" fillId="4" borderId="17" xfId="0" applyNumberFormat="1" applyFont="1" applyFill="1" applyBorder="1" applyAlignment="1">
      <alignment horizontal="center" vertical="center"/>
    </xf>
    <xf numFmtId="167" fontId="5" fillId="4" borderId="18" xfId="0" applyNumberFormat="1" applyFont="1" applyFill="1" applyBorder="1" applyAlignment="1" applyProtection="1">
      <alignment vertical="center"/>
      <protection locked="0"/>
    </xf>
    <xf numFmtId="0" fontId="5" fillId="0" borderId="19" xfId="0" applyFont="1" applyBorder="1" applyAlignment="1">
      <alignment vertical="center"/>
    </xf>
    <xf numFmtId="167" fontId="5" fillId="4" borderId="20" xfId="0" applyNumberFormat="1" applyFont="1" applyFill="1" applyBorder="1" applyAlignment="1" applyProtection="1">
      <alignment vertical="center"/>
      <protection locked="0"/>
    </xf>
    <xf numFmtId="0" fontId="5" fillId="0" borderId="21" xfId="0" applyFont="1" applyBorder="1" applyAlignment="1">
      <alignment vertical="center"/>
    </xf>
    <xf numFmtId="0" fontId="5" fillId="0" borderId="22" xfId="0" applyFont="1" applyBorder="1" applyAlignment="1">
      <alignment vertical="center"/>
    </xf>
    <xf numFmtId="10" fontId="5" fillId="4" borderId="17" xfId="0" applyNumberFormat="1" applyFont="1" applyFill="1" applyBorder="1" applyAlignment="1">
      <alignment horizontal="center" vertical="center"/>
    </xf>
    <xf numFmtId="0" fontId="12"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vertical="center"/>
    </xf>
    <xf numFmtId="1" fontId="11" fillId="0" borderId="0" xfId="0" applyNumberFormat="1" applyFont="1" applyAlignment="1">
      <alignment horizontal="center" vertical="center"/>
    </xf>
    <xf numFmtId="0" fontId="13" fillId="0" borderId="0" xfId="0" applyFont="1" applyAlignment="1">
      <alignment/>
    </xf>
    <xf numFmtId="0" fontId="14" fillId="0" borderId="0" xfId="20" applyFont="1" applyAlignment="1">
      <alignment vertical="center"/>
    </xf>
    <xf numFmtId="1" fontId="11" fillId="0" borderId="0" xfId="0" applyNumberFormat="1" applyFont="1" applyAlignment="1">
      <alignment vertical="center"/>
    </xf>
    <xf numFmtId="0" fontId="11" fillId="0" borderId="0" xfId="0" applyFont="1" applyAlignment="1">
      <alignment horizontal="left" vertical="top" wrapText="1"/>
    </xf>
    <xf numFmtId="0" fontId="11" fillId="0" borderId="0" xfId="0" applyFont="1" applyAlignment="1">
      <alignment vertical="top" wrapText="1"/>
    </xf>
    <xf numFmtId="0" fontId="13" fillId="0" borderId="0" xfId="0" applyFont="1" applyAlignment="1">
      <alignment vertical="top" wrapText="1"/>
    </xf>
    <xf numFmtId="0" fontId="11" fillId="0" borderId="0" xfId="0" applyFont="1" applyAlignment="1">
      <alignment vertical="top" wrapText="1"/>
    </xf>
    <xf numFmtId="14" fontId="11" fillId="0" borderId="0" xfId="0" applyNumberFormat="1" applyFont="1" applyAlignment="1">
      <alignment horizontal="left" vertical="top" wrapText="1"/>
    </xf>
    <xf numFmtId="1" fontId="0" fillId="0" borderId="0" xfId="0" applyNumberFormat="1" applyFont="1" applyFill="1" applyBorder="1" applyAlignment="1" applyProtection="1">
      <alignment/>
      <protection/>
    </xf>
    <xf numFmtId="2" fontId="0" fillId="0" borderId="0" xfId="0" applyNumberFormat="1" applyFont="1" applyFill="1" applyBorder="1" applyAlignment="1" applyProtection="1">
      <alignment/>
      <protection/>
    </xf>
    <xf numFmtId="49" fontId="0" fillId="0" borderId="0" xfId="0" applyNumberFormat="1" applyFont="1" applyFill="1" applyBorder="1" applyAlignment="1" applyProtection="1">
      <alignment/>
      <protection/>
    </xf>
    <xf numFmtId="0" fontId="8" fillId="2" borderId="0" xfId="0" applyNumberFormat="1" applyFont="1" applyFill="1" applyAlignment="1" quotePrefix="1">
      <alignment textRotation="90"/>
    </xf>
    <xf numFmtId="0" fontId="5" fillId="4" borderId="17" xfId="0" applyNumberFormat="1" applyFont="1" applyFill="1" applyBorder="1" applyAlignment="1">
      <alignment vertical="center"/>
    </xf>
    <xf numFmtId="49" fontId="0" fillId="0" borderId="0" xfId="0" applyNumberFormat="1" applyFill="1" applyBorder="1" applyAlignment="1" applyProtection="1">
      <alignment/>
      <protection/>
    </xf>
    <xf numFmtId="0" fontId="5" fillId="0" borderId="16" xfId="0" applyNumberFormat="1" applyFont="1" applyBorder="1" applyAlignment="1">
      <alignment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ont>
        <b/>
        <i val="0"/>
        <color auto="1"/>
      </font>
      <border/>
    </dxf>
    <dxf>
      <font>
        <b/>
        <i val="0"/>
        <color rgb="FFFF6600"/>
      </font>
      <border/>
    </dxf>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pivotCacheDefinition" Target="pivotCache/pivotCacheDefinition2.xml" /><Relationship Id="rId6" Type="http://schemas.openxmlformats.org/officeDocument/2006/relationships/pivotCacheDefinition" Target="pivotCache/pivotCacheDefinition1.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B5:O101" sheet="Loads"/>
  </cacheSource>
  <cacheFields count="15">
    <cacheField name="Electrical Loads">
      <sharedItems containsBlank="1" containsMixedTypes="0" count="67">
        <s v="Bedroom 1 Lights"/>
        <s v="Bath 1 Lights"/>
        <s v="Bath 1 Fan"/>
        <s v="Garage Lights"/>
        <s v="Garage Door Opener"/>
        <s v="Kitchen Lights"/>
        <s v="Kitchen  Nook Lights"/>
        <s v="Kitchen Microwave - small"/>
        <s v="Kitchen Toaster"/>
        <s v="Kitchen Coffee Pot"/>
        <s v="Kitchen Nook Ceiling Fan"/>
        <s v="Kitchen Blender"/>
        <s v="Kitchen Garbage Disposal"/>
        <s v="Kitchen Mixer"/>
        <s v="Kitchen Appliances"/>
        <s v="Kitchen Microwave- large"/>
        <s v="Kitchen Dishwasher"/>
        <s v="Kitchen Refrigerator"/>
        <s v="Parlor Lights"/>
        <s v="Living Room Lights"/>
        <s v="Dinning Room Lights"/>
        <s v="Porch lights"/>
        <s v="Entertainment TV VCR"/>
        <s v="Entertainment Stereo"/>
        <s v="Entertainment TV 19&quot;"/>
        <s v="Entertainment CD Player"/>
        <s v="Entertainment TV DVD Player"/>
        <s v="Entryway Lights"/>
        <s v="Entertainment TV 25&quot;"/>
        <s v="Stair Lights"/>
        <s v="Bedroom 2 Lights"/>
        <s v="Digital Camera"/>
        <s v="Phone, Cellular"/>
        <s v="Computer Laptop"/>
        <s v="Computers"/>
        <s v="Entertainment Boom box (example)"/>
        <s v="Cell Phones"/>
        <s v="PDA"/>
        <s v="Computer Printer"/>
        <s v="Phone Answering Machine"/>
        <s v="Phone, Cordless"/>
        <s v="Celing Fan"/>
        <s v="Vacuum "/>
        <s v="Bath 2 Lights"/>
        <s v="Bath 2 Fan"/>
        <s v="75 watt bulb (test)"/>
        <s v="Outdoor Lights"/>
        <s v="Outdoor Lights Low Voltage"/>
        <s v="Outdoor Hot Tub"/>
        <s v="Master Bedroom Lights"/>
        <s v="Master Bath Lights"/>
        <s v="Bathroom Hair Dryer"/>
        <s v="Master Bath Fan"/>
        <s v="Laundry Clothes Washer"/>
        <s v="Laundry Clothes Dryer"/>
        <s v="Laundry Lighting"/>
        <s v="Laundry Iron"/>
        <s v="Attic Lights"/>
        <s v="Attic Misc"/>
        <s v="Basement Appliances"/>
        <m/>
        <s v="Bath 3 Fan"/>
        <s v="Bath 3 Lights"/>
        <s v="Bedroom 3 Lights"/>
        <s v="Den Lights"/>
        <s v="Hall lights"/>
        <s v="Nook Lights"/>
      </sharedItems>
    </cacheField>
    <cacheField name="Circuit">
      <sharedItems containsBlank="1" containsMixedTypes="0" count="22">
        <s v="basement"/>
        <s v="kitchen lights"/>
        <s v="kitchen"/>
        <s v="kitchen dishwasher"/>
        <s v="kitchen refrigerator"/>
        <s v="living room"/>
        <s v="main"/>
        <s v="charging"/>
        <s v="none"/>
        <s v="outside"/>
        <s v="outside tub"/>
        <s v="upstairs"/>
        <s v="upstairs laundry"/>
        <s v="attic"/>
        <s v="office"/>
        <m/>
        <s v="all"/>
        <s v="charging closet"/>
        <s v="garage"/>
        <s v="hall"/>
        <s v="laundry"/>
        <s v="old"/>
      </sharedItems>
    </cacheField>
    <cacheField name="Qty">
      <sharedItems containsString="0" containsBlank="1" containsMixedTypes="0" containsNumber="1" containsInteger="1" count="10">
        <n v="6"/>
        <n v="4"/>
        <n v="2"/>
        <n v="1"/>
        <n v="3"/>
        <n v="0"/>
        <n v="5"/>
        <n v="7"/>
        <n v="10"/>
        <m/>
      </sharedItems>
    </cacheField>
    <cacheField name="Run Watts">
      <sharedItems containsString="0" containsBlank="1" containsMixedTypes="0" containsNumber="1" containsInteger="1" count="30">
        <n v="50"/>
        <n v="30"/>
        <n v="60"/>
        <n v="10"/>
        <n v="75"/>
        <n v="350"/>
        <n v="900"/>
        <n v="1200"/>
        <n v="1000"/>
        <n v="300"/>
        <n v="450"/>
        <n v="120"/>
        <m/>
        <n v="1500"/>
        <n v="1755"/>
        <n v="2340"/>
        <n v="100"/>
        <n v="20"/>
        <n v="500"/>
        <n v="110"/>
        <n v="35"/>
        <n v="150"/>
        <n v="40"/>
        <n v="5"/>
        <n v="65"/>
        <n v="8"/>
        <n v="4"/>
        <n v="90"/>
        <n v="700"/>
        <n v="400"/>
      </sharedItems>
    </cacheField>
    <cacheField name="Hours per Day">
      <sharedItems containsString="0" containsBlank="1" containsMixedTypes="0" containsNumber="1" count="15">
        <n v="1"/>
        <n v="0.25"/>
        <n v="0.01"/>
        <n v="3"/>
        <n v="4"/>
        <n v="0.05"/>
        <n v="0.1"/>
        <m/>
        <n v="0.75"/>
        <n v="6"/>
        <n v="2"/>
        <n v="0.5"/>
        <n v="24"/>
        <n v="5"/>
        <n v="0.15"/>
      </sharedItems>
    </cacheField>
    <cacheField name="Days per Week">
      <sharedItems containsString="0" containsBlank="1" containsMixedTypes="0" containsNumber="1" count="8">
        <n v="2"/>
        <n v="1"/>
        <n v="7"/>
        <n v="3.5"/>
        <n v="3"/>
        <n v="5"/>
        <n v="4"/>
        <m/>
      </sharedItems>
    </cacheField>
    <cacheField name="Volts">
      <sharedItems containsSemiMixedTypes="0" containsString="0" containsMixedTypes="0" containsNumber="1" containsInteger="1" count="3">
        <n v="120"/>
        <n v="220"/>
        <n v="12"/>
      </sharedItems>
    </cacheField>
    <cacheField name="Phantom-Load Watts">
      <sharedItems containsSemiMixedTypes="0" containsString="0" containsMixedTypes="0" containsNumber="1" containsInteger="1" count="7">
        <n v="0"/>
        <n v="4"/>
        <n v="8"/>
        <n v="14"/>
        <n v="5"/>
        <n v="6"/>
        <n v="30"/>
      </sharedItems>
    </cacheField>
    <cacheField name="Surge-Watts">
      <sharedItems containsString="0" containsBlank="1" containsMixedTypes="0" containsNumber="1" containsInteger="1" count="2">
        <m/>
        <n v="35"/>
      </sharedItems>
    </cacheField>
    <cacheField name="Avg. Run Hours per Day">
      <sharedItems containsSemiMixedTypes="0" containsString="0" containsMixedTypes="0" containsNumber="1" count="29">
        <n v="0.2857142857142857"/>
        <n v="0.03571428571428571"/>
        <n v="0.25"/>
        <n v="0.01"/>
        <n v="3"/>
        <n v="4"/>
        <n v="0.05"/>
        <n v="0.1"/>
        <n v="1"/>
        <n v="0"/>
        <n v="0.375"/>
        <n v="0.75"/>
        <n v="6"/>
        <n v="1.7142857142857142"/>
        <n v="2"/>
        <n v="0.5"/>
        <n v="2.857142857142857"/>
        <n v="24"/>
        <n v="2.142857142857143"/>
        <n v="1.4285714285714286"/>
        <n v="0.07142857142857142"/>
        <n v="0.14285714285714285"/>
        <n v="0.42857142857142855"/>
        <n v="0.8571428571428571"/>
        <n v="5"/>
        <n v="0.15"/>
        <n v="0.35714285714285715"/>
        <n v="0.7142857142857143"/>
        <n v="1.1428571428571428"/>
      </sharedItems>
    </cacheField>
    <cacheField name="Avg. Phantom-load Hours per Day">
      <sharedItems containsSemiMixedTypes="0" containsString="0" containsMixedTypes="0" containsNumber="1" count="29">
        <n v="23.714285714285715"/>
        <n v="23.964285714285715"/>
        <n v="23.75"/>
        <n v="23.99"/>
        <n v="21"/>
        <n v="20"/>
        <n v="23.95"/>
        <n v="23.9"/>
        <n v="23"/>
        <n v="24"/>
        <n v="23.625"/>
        <n v="23.25"/>
        <n v="18"/>
        <n v="22.285714285714285"/>
        <n v="22"/>
        <n v="23.5"/>
        <n v="21.142857142857142"/>
        <n v="0"/>
        <n v="21.857142857142858"/>
        <n v="22.571428571428573"/>
        <n v="23.928571428571427"/>
        <n v="23.857142857142858"/>
        <n v="23.571428571428573"/>
        <n v="23.142857142857142"/>
        <n v="19"/>
        <n v="23.85"/>
        <n v="23.642857142857142"/>
        <n v="23.285714285714285"/>
        <n v="22.857142857142858"/>
      </sharedItems>
    </cacheField>
    <cacheField name="Avg. W-hr per day">
      <sharedItems containsSemiMixedTypes="0" containsString="0" containsMixedTypes="0" containsNumber="1"/>
    </cacheField>
    <cacheField name="% of Total Watt-hrs">
      <sharedItems containsSemiMixedTypes="0" containsString="0" containsMixedTypes="0" containsNumber="1"/>
    </cacheField>
    <cacheField name="Max. Amps">
      <sharedItems containsSemiMixedTypes="0" containsString="0" containsMixedTypes="0" containsNumber="1"/>
    </cacheField>
    <cacheField name="Electrical Loads2">
      <sharedItems containsBlank="1" containsMixedTypes="0" count="62">
        <s v="Bathroom Hair Dryer"/>
        <s v="Bedroom 1 Lights"/>
        <s v="Bedroom 2 Lights"/>
        <s v="Bedroom 3 Lights"/>
        <s v="Celing Fan"/>
        <s v="Cell Phones"/>
        <s v="Computer Laptop"/>
        <s v="Computer Printer"/>
        <s v="Computers"/>
        <s v="Den Lights"/>
        <s v="Dinning Room Lights"/>
        <s v="Entertainment Boom box (example)"/>
        <s v="Entertainment CD Player"/>
        <s v="Entertainment Stereo"/>
        <s v="Entertainment TV 19&quot;"/>
        <s v="Entertainment TV 25&quot;"/>
        <s v="Entertainment TV DVD Player"/>
        <s v="Entertainment TV VCR"/>
        <s v="Garage Door Opener"/>
        <s v="Garage Lights"/>
        <s v="Hall lights"/>
        <s v="Kitchen Appliances"/>
        <s v="Kitchen Blender"/>
        <s v="Kitchen Coffee Pot"/>
        <s v="Kitchen Dishwasher"/>
        <s v="Kitchen Garbage Disposal"/>
        <s v="Kitchen Lights"/>
        <s v="Kitchen Microwave - small"/>
        <s v="Kitchen Microwave- large"/>
        <s v="Kitchen Mixer"/>
        <s v="Kitchen Refrigerator"/>
        <s v="Kitchen Toaster"/>
        <s v="Laundry Clothes Dryer"/>
        <s v="Laundry Clothes Washer"/>
        <s v="Laundry Iron"/>
        <s v="Laundry Lighting"/>
        <s v="Living Room Lights"/>
        <s v="Nook Lights"/>
        <s v="Parlor Lights"/>
        <s v="Phone Answering Machine"/>
        <s v="Phone, Cellular"/>
        <s v="Phone, Cordless"/>
        <s v="Porch lights"/>
        <s v="Stair Lights"/>
        <s v="Vacuum "/>
        <s v="Group1"/>
        <s v="Digital Camera"/>
        <s v="PDA"/>
        <s v="75 watt bulb (test)"/>
        <s v="Outdoor Lights"/>
        <s v="Outdoor Lights Low Voltage"/>
        <s v="Outdoor Hot Tub"/>
        <m/>
        <s v="Kitchen  Nook Lights"/>
        <s v="Kitchen Nook Ceiling Fan"/>
        <s v="Entryway Lights"/>
        <s v="Master Bath Fan"/>
        <s v="Master Bath Lights"/>
        <s v="Master Bedroom Lights"/>
        <s v="Attic Lights"/>
        <s v="Attic Misc"/>
        <s v="Basement Appliances"/>
      </sharedItems>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B5:O101" sheet="Loads"/>
  </cacheSource>
  <cacheFields count="15">
    <cacheField name="Electrical Loads">
      <sharedItems containsBlank="1" containsMixedTypes="0" count="67">
        <s v="Bedroom 1 Lights"/>
        <s v="Bath 1 Lights"/>
        <s v="Bath 1 Fan"/>
        <s v="Garage Lights"/>
        <s v="Garage Door Opener"/>
        <s v="Kitchen Lights"/>
        <s v="Kitchen  Nook Lights"/>
        <s v="Kitchen Microwave - small"/>
        <s v="Kitchen Toaster"/>
        <s v="Kitchen Coffee Pot"/>
        <s v="Kitchen Nook Ceiling Fan"/>
        <s v="Kitchen Blender"/>
        <s v="Kitchen Garbage Disposal"/>
        <s v="Kitchen Mixer"/>
        <s v="Kitchen Appliances"/>
        <s v="Kitchen Microwave- large"/>
        <s v="Kitchen Dishwasher"/>
        <s v="Kitchen Refrigerator"/>
        <s v="Parlor Lights"/>
        <s v="Living Room Lights"/>
        <s v="Dinning Room Lights"/>
        <s v="Porch lights"/>
        <s v="Entertainment TV VCR"/>
        <s v="Entertainment Stereo"/>
        <s v="Entertainment TV 19&quot;"/>
        <s v="Entertainment CD Player"/>
        <s v="Entertainment TV DVD Player"/>
        <s v="Entryway Lights"/>
        <s v="Entertainment TV 25&quot;"/>
        <s v="Stair Lights"/>
        <s v="Bedroom 2 Lights"/>
        <s v="Digital Camera"/>
        <s v="Phone, Cellular"/>
        <s v="Computer Laptop"/>
        <s v="Computers"/>
        <s v="Entertainment Boom box (example)"/>
        <s v="Cell Phones"/>
        <s v="PDA"/>
        <s v="Computer Printer"/>
        <s v="Phone Answering Machine"/>
        <s v="Phone, Cordless"/>
        <s v="Celing Fan"/>
        <s v="Vacuum "/>
        <s v="Bath 2 Lights"/>
        <s v="Bath 2 Fan"/>
        <s v="75 watt bulb (test)"/>
        <s v="Outdoor Lights"/>
        <s v="Outdoor Lights Low Voltage"/>
        <s v="Outdoor Hot Tub"/>
        <s v="Master Bedroom Lights"/>
        <s v="Master Bath Lights"/>
        <s v="Bathroom Hair Dryer"/>
        <s v="Master Bath Fan"/>
        <s v="Laundry Clothes Washer"/>
        <s v="Laundry Clothes Dryer"/>
        <s v="Laundry Lighting"/>
        <s v="Laundry Iron"/>
        <s v="Attic Lights"/>
        <s v="Attic Misc"/>
        <s v="Basement Appliances"/>
        <m/>
        <s v="Bath 3 Fan"/>
        <s v="Bath 3 Lights"/>
        <s v="Bedroom 3 Lights"/>
        <s v="Den Lights"/>
        <s v="Hall lights"/>
        <s v="Nook Lights"/>
      </sharedItems>
    </cacheField>
    <cacheField name="Circuit">
      <sharedItems containsBlank="1" containsMixedTypes="0" count="22">
        <s v="basement"/>
        <s v="kitchen lights"/>
        <s v="kitchen"/>
        <s v="kitchen dishwasher"/>
        <s v="kitchen refrigerator"/>
        <s v="living room"/>
        <s v="main"/>
        <s v="charging"/>
        <s v="none"/>
        <s v="outside"/>
        <s v="outside tub"/>
        <s v="upstairs"/>
        <s v="upstairs laundry"/>
        <s v="attic"/>
        <s v="office"/>
        <m/>
        <s v="all"/>
        <s v="charging closet"/>
        <s v="garage"/>
        <s v="hall"/>
        <s v="laundry"/>
        <s v="old"/>
      </sharedItems>
    </cacheField>
    <cacheField name="Qty">
      <sharedItems containsString="0" containsBlank="1" containsMixedTypes="0" containsNumber="1" containsInteger="1" count="10">
        <n v="2"/>
        <n v="4"/>
        <n v="1"/>
        <n v="3"/>
        <n v="6"/>
        <n v="0"/>
        <n v="5"/>
        <n v="7"/>
        <n v="10"/>
        <m/>
      </sharedItems>
    </cacheField>
    <cacheField name="Run Watts">
      <sharedItems containsString="0" containsBlank="1" containsMixedTypes="0" containsNumber="1" containsInteger="1" count="30">
        <n v="150"/>
        <n v="30"/>
        <n v="60"/>
        <n v="10"/>
        <n v="75"/>
        <n v="350"/>
        <n v="900"/>
        <n v="1200"/>
        <n v="1000"/>
        <n v="300"/>
        <n v="450"/>
        <n v="120"/>
        <m/>
        <n v="1500"/>
        <n v="1755"/>
        <n v="2340"/>
        <n v="100"/>
        <n v="20"/>
        <n v="500"/>
        <n v="110"/>
        <n v="35"/>
        <n v="40"/>
        <n v="5"/>
        <n v="65"/>
        <n v="50"/>
        <n v="8"/>
        <n v="4"/>
        <n v="90"/>
        <n v="700"/>
        <n v="400"/>
      </sharedItems>
    </cacheField>
    <cacheField name="Hours per Day">
      <sharedItems containsString="0" containsBlank="1" containsMixedTypes="0" containsNumber="1" count="15">
        <n v="1"/>
        <n v="0.25"/>
        <n v="0.01"/>
        <n v="3"/>
        <n v="4"/>
        <n v="0.05"/>
        <n v="0.1"/>
        <m/>
        <n v="0.75"/>
        <n v="6"/>
        <n v="2"/>
        <n v="0.5"/>
        <n v="24"/>
        <n v="5"/>
        <n v="0.15"/>
      </sharedItems>
    </cacheField>
    <cacheField name="Days per Week">
      <sharedItems containsString="0" containsBlank="1" containsMixedTypes="0" containsNumber="1" count="8">
        <n v="2"/>
        <n v="1"/>
        <n v="7"/>
        <n v="3.5"/>
        <n v="3"/>
        <n v="5"/>
        <n v="4"/>
        <m/>
      </sharedItems>
    </cacheField>
    <cacheField name="Volts">
      <sharedItems containsSemiMixedTypes="0" containsString="0" containsMixedTypes="0" containsNumber="1" containsInteger="1" count="3">
        <n v="120"/>
        <n v="220"/>
        <n v="12"/>
      </sharedItems>
    </cacheField>
    <cacheField name="Phantom-Load Watts">
      <sharedItems containsSemiMixedTypes="0" containsString="0" containsMixedTypes="0" containsNumber="1" containsInteger="1" count="7">
        <n v="0"/>
        <n v="4"/>
        <n v="8"/>
        <n v="14"/>
        <n v="5"/>
        <n v="6"/>
        <n v="30"/>
      </sharedItems>
    </cacheField>
    <cacheField name="Surge-Watts">
      <sharedItems containsString="0" containsBlank="1" containsMixedTypes="0" containsNumber="1" containsInteger="1" count="2">
        <m/>
        <n v="35"/>
      </sharedItems>
    </cacheField>
    <cacheField name="Avg. Run Hours per Day">
      <sharedItems containsSemiMixedTypes="0" containsString="0" containsMixedTypes="0" containsNumber="1" count="29">
        <n v="0.2857142857142857"/>
        <n v="0.03571428571428571"/>
        <n v="0.25"/>
        <n v="0.01"/>
        <n v="3"/>
        <n v="4"/>
        <n v="0.05"/>
        <n v="0.1"/>
        <n v="1"/>
        <n v="0"/>
        <n v="0.375"/>
        <n v="0.75"/>
        <n v="6"/>
        <n v="1.7142857142857142"/>
        <n v="2"/>
        <n v="0.5"/>
        <n v="2.857142857142857"/>
        <n v="24"/>
        <n v="2.142857142857143"/>
        <n v="1.4285714285714286"/>
        <n v="0.07142857142857142"/>
        <n v="0.14285714285714285"/>
        <n v="0.42857142857142855"/>
        <n v="0.8571428571428571"/>
        <n v="5"/>
        <n v="0.15"/>
        <n v="0.35714285714285715"/>
        <n v="0.7142857142857143"/>
        <n v="1.1428571428571428"/>
      </sharedItems>
    </cacheField>
    <cacheField name="Avg. Phantom-load Hours per Day">
      <sharedItems containsSemiMixedTypes="0" containsString="0" containsMixedTypes="0" containsNumber="1" count="29">
        <n v="23.714285714285715"/>
        <n v="23.964285714285715"/>
        <n v="23.75"/>
        <n v="23.99"/>
        <n v="21"/>
        <n v="20"/>
        <n v="23.95"/>
        <n v="23.9"/>
        <n v="23"/>
        <n v="24"/>
        <n v="23.625"/>
        <n v="23.25"/>
        <n v="18"/>
        <n v="22.285714285714285"/>
        <n v="22"/>
        <n v="23.5"/>
        <n v="21.142857142857142"/>
        <n v="0"/>
        <n v="21.857142857142858"/>
        <n v="22.571428571428573"/>
        <n v="23.928571428571427"/>
        <n v="23.857142857142858"/>
        <n v="23.571428571428573"/>
        <n v="23.142857142857142"/>
        <n v="19"/>
        <n v="23.85"/>
        <n v="23.642857142857142"/>
        <n v="23.285714285714285"/>
        <n v="22.857142857142858"/>
      </sharedItems>
    </cacheField>
    <cacheField name="Avg. W-hr per day">
      <sharedItems containsSemiMixedTypes="0" containsString="0" containsMixedTypes="0" containsNumber="1"/>
    </cacheField>
    <cacheField name="% of Total Watt-hrs">
      <sharedItems containsSemiMixedTypes="0" containsString="0" containsMixedTypes="0" containsNumber="1"/>
    </cacheField>
    <cacheField name="Max. Amps">
      <sharedItems containsSemiMixedTypes="0" containsString="0" containsMixedTypes="0" containsNumber="1"/>
    </cacheField>
    <cacheField name="Electrical Loads2">
      <sharedItems containsBlank="1" containsMixedTypes="0" count="62">
        <s v="Bathroom Hair Dryer"/>
        <s v="Bedroom 1 Lights"/>
        <s v="Bedroom 2 Lights"/>
        <s v="Bedroom 3 Lights"/>
        <s v="Celing Fan"/>
        <s v="Cell Phones"/>
        <s v="Computer Laptop"/>
        <s v="Computer Printer"/>
        <s v="Computers"/>
        <s v="Den Lights"/>
        <s v="Dinning Room Lights"/>
        <s v="Entertainment Boom box (example)"/>
        <s v="Entertainment CD Player"/>
        <s v="Entertainment Stereo"/>
        <s v="Entertainment TV 19&quot;"/>
        <s v="Entertainment TV 25&quot;"/>
        <s v="Entertainment TV DVD Player"/>
        <s v="Entertainment TV VCR"/>
        <s v="Garage Door Opener"/>
        <s v="Garage Lights"/>
        <s v="Hall lights"/>
        <s v="Kitchen Appliances"/>
        <s v="Kitchen Blender"/>
        <s v="Kitchen Coffee Pot"/>
        <s v="Kitchen Dishwasher"/>
        <s v="Kitchen Garbage Disposal"/>
        <s v="Kitchen Lights"/>
        <s v="Kitchen Microwave - small"/>
        <s v="Kitchen Microwave- large"/>
        <s v="Kitchen Mixer"/>
        <s v="Kitchen Refrigerator"/>
        <s v="Kitchen Toaster"/>
        <s v="Laundry Clothes Dryer"/>
        <s v="Laundry Clothes Washer"/>
        <s v="Laundry Iron"/>
        <s v="Laundry Lighting"/>
        <s v="Living Room Lights"/>
        <s v="Nook Lights"/>
        <s v="Parlor Lights"/>
        <s v="Phone Answering Machine"/>
        <s v="Phone, Cellular"/>
        <s v="Phone, Cordless"/>
        <s v="Porch lights"/>
        <s v="Stair Lights"/>
        <s v="Vacuum "/>
        <s v="Group1"/>
        <s v="Digital Camera"/>
        <s v="PDA"/>
        <s v="75 watt bulb (test)"/>
        <s v="Outdoor Lights"/>
        <s v="Outdoor Lights Low Voltage"/>
        <s v="Outdoor Hot Tub"/>
        <m/>
        <s v="Entryway Lights"/>
        <s v="Master Bath Fan"/>
        <s v="Master Bath Lights"/>
        <s v="Master Bedroom Lights"/>
        <s v="Kitchen  Nook Lights"/>
        <s v="Kitchen Nook Ceiling Fan"/>
        <s v="Attic Lights"/>
        <s v="Attic Misc"/>
        <s v="Basement Appliances"/>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pivotTable1.xml><?xml version="1.0" encoding="utf-8"?>
<pivotTableDefinition xmlns="http://schemas.openxmlformats.org/spreadsheetml/2006/main" name="PivotTable2" cacheId="3" applyNumberFormats="0" applyBorderFormats="0" applyFontFormats="0" applyPatternFormats="0" applyAlignmentFormats="0" applyWidthHeightFormats="0" dataCaption="Data" showMissing="1" preserveFormatting="1" useAutoFormatting="1" rowGrandTotals="0" compactData="0" updatedVersion="2" indent="0" showMemberPropertyTips="1">
  <location ref="A3:C81" firstHeaderRow="2" firstDataRow="2" firstDataCol="2"/>
  <pivotFields count="15">
    <pivotField compact="0" outline="0" subtotalTop="0" showAll="0"/>
    <pivotField axis="axisRow" compact="0" outline="0" subtotalTop="0" showAll="0">
      <items count="23">
        <item m="1" x="16"/>
        <item x="0"/>
        <item m="1" x="17"/>
        <item m="1" x="18"/>
        <item m="1" x="19"/>
        <item x="2"/>
        <item m="1" x="20"/>
        <item x="5"/>
        <item x="6"/>
        <item m="1" x="21"/>
        <item x="11"/>
        <item x="4"/>
        <item x="3"/>
        <item x="9"/>
        <item x="10"/>
        <item x="15"/>
        <item x="8"/>
        <item x="12"/>
        <item x="13"/>
        <item x="1"/>
        <item x="7"/>
        <item x="14"/>
        <item t="default"/>
      </items>
    </pivotField>
    <pivotField compact="0" outline="0" subtotalTop="0" showAll="0"/>
    <pivotField compact="0" outline="0" subtotalTop="0" showAll="0"/>
    <pivotField compact="0" outline="0" subtotalTop="0" showAll="0"/>
    <pivotField compact="0" outline="0" subtotalTop="0" showAll="0" numFmtId="1"/>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numFmtId="165"/>
    <pivotField compact="0" outline="0" subtotalTop="0" showAll="0" numFmtId="10"/>
    <pivotField dataField="1" compact="0" outline="0" subtotalTop="0" showAll="0" numFmtId="2"/>
    <pivotField axis="axisRow" compact="0" outline="0" subtotalTop="0" showAll="0" defaultSubtotal="0">
      <items count="62">
        <item x="4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6"/>
        <item x="47"/>
        <item x="48"/>
        <item x="49"/>
        <item x="50"/>
        <item x="51"/>
        <item x="52"/>
        <item x="53"/>
        <item x="54"/>
        <item x="55"/>
        <item x="56"/>
        <item x="57"/>
        <item x="58"/>
        <item x="59"/>
        <item x="60"/>
        <item x="61"/>
      </items>
    </pivotField>
  </pivotFields>
  <rowFields count="2">
    <field x="1"/>
    <field x="14"/>
  </rowFields>
  <rowItems count="77">
    <i>
      <x v="1"/>
      <x/>
    </i>
    <i r="1">
      <x v="2"/>
    </i>
    <i r="1">
      <x v="19"/>
    </i>
    <i r="1">
      <x v="20"/>
    </i>
    <i r="1">
      <x v="61"/>
    </i>
    <i t="default">
      <x v="1"/>
    </i>
    <i>
      <x v="5"/>
      <x v="5"/>
    </i>
    <i r="1">
      <x v="22"/>
    </i>
    <i r="1">
      <x v="23"/>
    </i>
    <i r="1">
      <x v="24"/>
    </i>
    <i r="1">
      <x v="26"/>
    </i>
    <i r="1">
      <x v="28"/>
    </i>
    <i r="1">
      <x v="29"/>
    </i>
    <i r="1">
      <x v="30"/>
    </i>
    <i r="1">
      <x v="32"/>
    </i>
    <i r="1">
      <x v="54"/>
    </i>
    <i t="default">
      <x v="5"/>
    </i>
    <i>
      <x v="7"/>
      <x v="11"/>
    </i>
    <i r="1">
      <x v="13"/>
    </i>
    <i r="1">
      <x v="14"/>
    </i>
    <i r="1">
      <x v="15"/>
    </i>
    <i r="1">
      <x v="16"/>
    </i>
    <i r="1">
      <x v="17"/>
    </i>
    <i r="1">
      <x v="18"/>
    </i>
    <i r="1">
      <x v="37"/>
    </i>
    <i r="1">
      <x v="39"/>
    </i>
    <i r="1">
      <x v="43"/>
    </i>
    <i r="1">
      <x v="55"/>
    </i>
    <i t="default">
      <x v="7"/>
    </i>
    <i>
      <x v="8"/>
      <x/>
    </i>
    <i r="1">
      <x v="3"/>
    </i>
    <i r="1">
      <x v="5"/>
    </i>
    <i r="1">
      <x v="8"/>
    </i>
    <i r="1">
      <x v="9"/>
    </i>
    <i r="1">
      <x v="12"/>
    </i>
    <i r="1">
      <x v="44"/>
    </i>
    <i r="1">
      <x v="45"/>
    </i>
    <i t="default">
      <x v="8"/>
    </i>
    <i>
      <x v="10"/>
      <x v="1"/>
    </i>
    <i r="1">
      <x v="56"/>
    </i>
    <i r="1">
      <x v="57"/>
    </i>
    <i r="1">
      <x v="58"/>
    </i>
    <i t="default">
      <x v="10"/>
    </i>
    <i>
      <x v="11"/>
      <x v="31"/>
    </i>
    <i t="default">
      <x v="11"/>
    </i>
    <i>
      <x v="12"/>
      <x v="25"/>
    </i>
    <i t="default">
      <x v="12"/>
    </i>
    <i>
      <x v="13"/>
      <x v="49"/>
    </i>
    <i r="1">
      <x v="50"/>
    </i>
    <i t="default">
      <x v="13"/>
    </i>
    <i>
      <x v="14"/>
      <x v="51"/>
    </i>
    <i t="default">
      <x v="14"/>
    </i>
    <i>
      <x v="15"/>
      <x v="52"/>
    </i>
    <i t="default">
      <x v="15"/>
    </i>
    <i>
      <x v="16"/>
      <x v="48"/>
    </i>
    <i t="default">
      <x v="16"/>
    </i>
    <i>
      <x v="17"/>
      <x v="33"/>
    </i>
    <i r="1">
      <x v="34"/>
    </i>
    <i r="1">
      <x v="35"/>
    </i>
    <i r="1">
      <x v="36"/>
    </i>
    <i t="default">
      <x v="17"/>
    </i>
    <i>
      <x v="18"/>
      <x v="59"/>
    </i>
    <i r="1">
      <x v="60"/>
    </i>
    <i t="default">
      <x v="18"/>
    </i>
    <i>
      <x v="19"/>
      <x v="27"/>
    </i>
    <i r="1">
      <x v="53"/>
    </i>
    <i t="default">
      <x v="19"/>
    </i>
    <i>
      <x v="20"/>
      <x v="6"/>
    </i>
    <i r="1">
      <x v="7"/>
    </i>
    <i r="1">
      <x v="40"/>
    </i>
    <i r="1">
      <x v="41"/>
    </i>
    <i r="1">
      <x v="42"/>
    </i>
    <i r="1">
      <x v="46"/>
    </i>
    <i r="1">
      <x v="47"/>
    </i>
    <i t="default">
      <x v="20"/>
    </i>
    <i>
      <x v="21"/>
      <x v="5"/>
    </i>
    <i t="default">
      <x v="21"/>
    </i>
  </rowItems>
  <colItems count="1">
    <i/>
  </colItems>
  <dataFields count="1">
    <dataField name="Sum of Max. Amps" fld="13" baseField="0" baseItem="0"/>
  </dataField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1" cacheId="4" applyNumberFormats="0" applyBorderFormats="0" applyFontFormats="0" applyPatternFormats="0" applyAlignmentFormats="0" applyWidthHeightFormats="0" dataCaption="Data" showMissing="1" preserveFormatting="1" useAutoFormatting="1" compactData="0" updatedVersion="2" indent="0" showMemberPropertyTips="1">
  <location ref="B6:C24" firstHeaderRow="2" firstDataRow="2" firstDataCol="1" rowPageCount="1" colPageCount="1"/>
  <pivotFields count="15">
    <pivotField compact="0" outline="0" subtotalTop="0" showAll="0"/>
    <pivotField axis="axisRow" compact="0" outline="0" subtotalTop="0" showAll="0">
      <items count="23">
        <item m="1" x="16"/>
        <item x="0"/>
        <item m="1" x="17"/>
        <item m="1" x="18"/>
        <item m="1" x="19"/>
        <item x="2"/>
        <item m="1" x="20"/>
        <item x="5"/>
        <item x="6"/>
        <item m="1" x="21"/>
        <item x="11"/>
        <item x="4"/>
        <item x="3"/>
        <item x="9"/>
        <item x="10"/>
        <item x="15"/>
        <item x="8"/>
        <item x="12"/>
        <item x="13"/>
        <item x="1"/>
        <item x="7"/>
        <item x="14"/>
        <item t="default"/>
      </items>
    </pivotField>
    <pivotField axis="axisPage" compact="0" outline="0" subtotalTop="0" showAll="0">
      <items count="11">
        <item x="5"/>
        <item x="2"/>
        <item x="0"/>
        <item x="3"/>
        <item x="1"/>
        <item x="4"/>
        <item x="7"/>
        <item x="6"/>
        <item x="8"/>
        <item x="9"/>
        <item t="default"/>
      </items>
    </pivotField>
    <pivotField compact="0" outline="0" subtotalTop="0" showAll="0"/>
    <pivotField compact="0" outline="0" subtotalTop="0" showAll="0"/>
    <pivotField compact="0" outline="0" subtotalTop="0" showAll="0" numFmtId="1"/>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numFmtId="165"/>
    <pivotField compact="0" outline="0" subtotalTop="0" showAll="0" numFmtId="10"/>
    <pivotField dataField="1" compact="0" outline="0" subtotalTop="0" showAll="0" numFmtId="2"/>
    <pivotField compact="0" outline="0" subtotalTop="0" showAll="0" defaultSubtotal="0"/>
  </pivotFields>
  <rowFields count="1">
    <field x="1"/>
  </rowFields>
  <rowItems count="17">
    <i>
      <x v="1"/>
    </i>
    <i>
      <x v="5"/>
    </i>
    <i>
      <x v="7"/>
    </i>
    <i>
      <x v="8"/>
    </i>
    <i>
      <x v="10"/>
    </i>
    <i>
      <x v="11"/>
    </i>
    <i>
      <x v="12"/>
    </i>
    <i>
      <x v="13"/>
    </i>
    <i>
      <x v="14"/>
    </i>
    <i>
      <x v="15"/>
    </i>
    <i>
      <x v="16"/>
    </i>
    <i>
      <x v="17"/>
    </i>
    <i>
      <x v="18"/>
    </i>
    <i>
      <x v="19"/>
    </i>
    <i>
      <x v="20"/>
    </i>
    <i>
      <x v="21"/>
    </i>
    <i t="grand">
      <x/>
    </i>
  </rowItems>
  <colItems count="1">
    <i/>
  </colItems>
  <pageFields count="1">
    <pageField fld="2" hier="0"/>
  </pageFields>
  <dataFields count="1">
    <dataField name="Sum of Max. Amps" fld="13"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sheet1.xml><?xml version="1.0" encoding="utf-8"?>
<worksheet xmlns="http://schemas.openxmlformats.org/spreadsheetml/2006/main" xmlns:r="http://schemas.openxmlformats.org/officeDocument/2006/relationships">
  <dimension ref="A1:AO264"/>
  <sheetViews>
    <sheetView tabSelected="1" workbookViewId="0" topLeftCell="A1">
      <selection activeCell="E59" sqref="E59"/>
    </sheetView>
  </sheetViews>
  <sheetFormatPr defaultColWidth="11.00390625" defaultRowHeight="12"/>
  <cols>
    <col min="1" max="1" width="4.625" style="6" customWidth="1"/>
    <col min="2" max="2" width="25.375" style="6" customWidth="1"/>
    <col min="3" max="3" width="13.625" style="6" customWidth="1"/>
    <col min="4" max="4" width="4.375" style="21" customWidth="1"/>
    <col min="5" max="5" width="10.00390625" style="6" customWidth="1"/>
    <col min="6" max="6" width="6.00390625" style="6" customWidth="1"/>
    <col min="7" max="7" width="5.50390625" style="20" customWidth="1"/>
    <col min="8" max="8" width="5.50390625" style="6" customWidth="1"/>
    <col min="9" max="9" width="8.00390625" style="20" customWidth="1"/>
    <col min="10" max="10" width="6.125" style="20" customWidth="1"/>
    <col min="11" max="11" width="7.50390625" style="20" customWidth="1"/>
    <col min="12" max="12" width="9.50390625" style="20" customWidth="1"/>
    <col min="13" max="13" width="9.125" style="19" customWidth="1"/>
    <col min="14" max="14" width="9.00390625" style="7" customWidth="1"/>
    <col min="15" max="15" width="8.00390625" style="6" customWidth="1"/>
    <col min="16" max="16" width="8.375" style="6" customWidth="1"/>
    <col min="17" max="17" width="10.875" style="6" customWidth="1"/>
    <col min="18" max="18" width="5.00390625" style="6" customWidth="1"/>
    <col min="19" max="19" width="28.50390625" style="6" customWidth="1"/>
    <col min="20" max="20" width="10.375" style="6" customWidth="1"/>
    <col min="21" max="21" width="10.00390625" style="6" customWidth="1"/>
    <col min="22" max="22" width="12.125" style="6" customWidth="1"/>
    <col min="23" max="23" width="8.50390625" style="7" customWidth="1"/>
    <col min="24" max="24" width="3.00390625" style="6" customWidth="1"/>
    <col min="25" max="49" width="5.875" style="6" customWidth="1"/>
    <col min="50" max="52" width="6.375" style="6" customWidth="1"/>
    <col min="53" max="70" width="9.375" style="6" customWidth="1"/>
    <col min="71" max="16384" width="10.875" style="6" customWidth="1"/>
  </cols>
  <sheetData>
    <row r="1" spans="2:15" ht="18" customHeight="1">
      <c r="B1" s="45" t="s">
        <v>74</v>
      </c>
      <c r="C1" s="47">
        <f>SUM(M6:M83)</f>
        <v>18762.417857142857</v>
      </c>
      <c r="D1" s="2"/>
      <c r="E1" s="1"/>
      <c r="F1" s="1"/>
      <c r="G1" s="3"/>
      <c r="H1" s="1"/>
      <c r="I1" s="3"/>
      <c r="J1" s="3"/>
      <c r="K1" s="3"/>
      <c r="L1" s="3"/>
      <c r="M1" s="4"/>
      <c r="N1" s="5"/>
      <c r="O1" s="1"/>
    </row>
    <row r="2" spans="2:15" ht="18" customHeight="1">
      <c r="B2" s="46" t="s">
        <v>75</v>
      </c>
      <c r="C2" s="47">
        <f>MAX(E6:E83)</f>
        <v>2340</v>
      </c>
      <c r="D2" s="2"/>
      <c r="E2" s="1"/>
      <c r="F2" s="1"/>
      <c r="G2" s="3"/>
      <c r="H2" s="1"/>
      <c r="I2" s="3"/>
      <c r="J2" s="3"/>
      <c r="K2" s="3"/>
      <c r="L2" s="3"/>
      <c r="M2" s="4"/>
      <c r="N2" s="5"/>
      <c r="O2" s="1"/>
    </row>
    <row r="3" spans="2:15" ht="18" customHeight="1">
      <c r="B3" s="45" t="s">
        <v>50</v>
      </c>
      <c r="C3" s="47">
        <v>126.60683760683759</v>
      </c>
      <c r="D3" s="2"/>
      <c r="E3" s="1"/>
      <c r="F3" s="1"/>
      <c r="G3" s="3"/>
      <c r="H3" s="1"/>
      <c r="I3" s="3"/>
      <c r="J3" s="3"/>
      <c r="K3" s="3"/>
      <c r="L3" s="3"/>
      <c r="M3" s="4"/>
      <c r="N3" s="5"/>
      <c r="O3" s="1"/>
    </row>
    <row r="4" spans="2:23" s="43" customFormat="1" ht="9.75" customHeight="1">
      <c r="B4" s="36"/>
      <c r="C4" s="37"/>
      <c r="D4" s="38"/>
      <c r="E4" s="39"/>
      <c r="F4" s="39"/>
      <c r="G4" s="40"/>
      <c r="H4" s="39"/>
      <c r="I4" s="40"/>
      <c r="J4" s="40"/>
      <c r="K4" s="40"/>
      <c r="L4" s="40"/>
      <c r="M4" s="41"/>
      <c r="N4" s="42"/>
      <c r="O4" s="39"/>
      <c r="W4" s="44"/>
    </row>
    <row r="5" spans="1:41" ht="78.75" customHeight="1">
      <c r="A5" s="88" t="s">
        <v>116</v>
      </c>
      <c r="B5" s="51" t="s">
        <v>77</v>
      </c>
      <c r="C5" s="52" t="s">
        <v>47</v>
      </c>
      <c r="D5" s="53" t="s">
        <v>76</v>
      </c>
      <c r="E5" s="53" t="s">
        <v>66</v>
      </c>
      <c r="F5" s="53" t="s">
        <v>95</v>
      </c>
      <c r="G5" s="54" t="s">
        <v>96</v>
      </c>
      <c r="H5" s="53" t="s">
        <v>73</v>
      </c>
      <c r="I5" s="53" t="s">
        <v>67</v>
      </c>
      <c r="J5" s="53" t="s">
        <v>93</v>
      </c>
      <c r="K5" s="53" t="s">
        <v>103</v>
      </c>
      <c r="L5" s="53" t="s">
        <v>104</v>
      </c>
      <c r="M5" s="55" t="s">
        <v>105</v>
      </c>
      <c r="N5" s="56" t="s">
        <v>115</v>
      </c>
      <c r="O5" s="52" t="s">
        <v>94</v>
      </c>
      <c r="P5" s="57" t="s">
        <v>97</v>
      </c>
      <c r="Q5" s="49"/>
      <c r="R5" s="8"/>
      <c r="S5" s="9"/>
      <c r="T5" s="8"/>
      <c r="U5" s="8"/>
      <c r="V5" s="8"/>
      <c r="W5" s="13"/>
      <c r="AD5" s="8"/>
      <c r="AK5" s="9"/>
      <c r="AL5" s="11"/>
      <c r="AM5" s="11"/>
      <c r="AN5" s="11"/>
      <c r="AO5" s="12"/>
    </row>
    <row r="6" spans="1:41" ht="18" customHeight="1">
      <c r="A6" s="87"/>
      <c r="B6" s="91" t="s">
        <v>87</v>
      </c>
      <c r="C6" s="63" t="s">
        <v>88</v>
      </c>
      <c r="D6" s="85">
        <v>5</v>
      </c>
      <c r="E6" s="85">
        <v>75</v>
      </c>
      <c r="F6" s="86">
        <v>3</v>
      </c>
      <c r="G6" s="86">
        <v>7</v>
      </c>
      <c r="H6" s="85">
        <v>120</v>
      </c>
      <c r="I6" s="85">
        <v>0</v>
      </c>
      <c r="J6" s="64"/>
      <c r="K6" s="89">
        <f>F6*G6/7</f>
        <v>3</v>
      </c>
      <c r="L6" s="89">
        <f>(24-F6*G6/7)</f>
        <v>21</v>
      </c>
      <c r="M6" s="65">
        <f>(D6*E6*K6+(D6*I6*L6))</f>
        <v>1125</v>
      </c>
      <c r="N6" s="72">
        <f>(M6/$C$1)</f>
        <v>0.05996028915706684</v>
      </c>
      <c r="O6" s="66">
        <f>IF(F6*G6&lt;1,0,(E6*D6)/H6)</f>
        <v>3.125</v>
      </c>
      <c r="P6" s="67">
        <f>M6*365.25/1000</f>
        <v>410.90625</v>
      </c>
      <c r="Q6" s="14"/>
      <c r="R6" s="15"/>
      <c r="S6" s="15"/>
      <c r="T6" s="15"/>
      <c r="U6" s="15"/>
      <c r="AD6" s="8"/>
      <c r="AK6" s="9"/>
      <c r="AL6" s="11"/>
      <c r="AM6" s="11"/>
      <c r="AN6" s="11"/>
      <c r="AO6" s="12"/>
    </row>
    <row r="7" spans="1:41" ht="18" customHeight="1">
      <c r="A7" s="87"/>
      <c r="B7" s="68" t="s">
        <v>89</v>
      </c>
      <c r="C7" s="58" t="s">
        <v>88</v>
      </c>
      <c r="D7" s="85">
        <v>2</v>
      </c>
      <c r="E7" s="85">
        <v>75</v>
      </c>
      <c r="F7" s="86">
        <v>1</v>
      </c>
      <c r="G7" s="86">
        <v>7</v>
      </c>
      <c r="H7" s="85">
        <v>120</v>
      </c>
      <c r="I7" s="85">
        <v>0</v>
      </c>
      <c r="J7" s="48"/>
      <c r="K7" s="89">
        <f>F7*G7/7</f>
        <v>1</v>
      </c>
      <c r="L7" s="89">
        <f>(24-F7*G7/7)</f>
        <v>23</v>
      </c>
      <c r="M7" s="65">
        <f>(D7*E7*K7+(D7*I7*L7))</f>
        <v>150</v>
      </c>
      <c r="N7" s="72">
        <f>(M7/$C$1)</f>
        <v>0.007994705220942245</v>
      </c>
      <c r="O7" s="60">
        <f>IF(F7*G7&lt;1,0,(E7*D7)/H7)</f>
        <v>1.25</v>
      </c>
      <c r="P7" s="69">
        <f>M7*365.25/1000</f>
        <v>54.7875</v>
      </c>
      <c r="Q7" s="14"/>
      <c r="R7" s="15"/>
      <c r="S7" s="15"/>
      <c r="T7" s="15"/>
      <c r="U7" s="15"/>
      <c r="AD7" s="8"/>
      <c r="AK7" s="9"/>
      <c r="AL7" s="11"/>
      <c r="AM7" s="11"/>
      <c r="AN7" s="11"/>
      <c r="AO7" s="12"/>
    </row>
    <row r="8" spans="1:41" ht="18" customHeight="1">
      <c r="A8" s="87"/>
      <c r="B8" s="68" t="s">
        <v>128</v>
      </c>
      <c r="C8" s="59" t="s">
        <v>27</v>
      </c>
      <c r="D8" s="85">
        <v>2</v>
      </c>
      <c r="E8" s="85">
        <v>150</v>
      </c>
      <c r="F8" s="86">
        <v>1</v>
      </c>
      <c r="G8" s="86">
        <v>2</v>
      </c>
      <c r="H8" s="85">
        <v>120</v>
      </c>
      <c r="I8" s="85">
        <v>0</v>
      </c>
      <c r="J8" s="48"/>
      <c r="K8" s="89">
        <f>F8*G8/7</f>
        <v>0.2857142857142857</v>
      </c>
      <c r="L8" s="89">
        <f>(24-F8*G8/7)</f>
        <v>23.714285714285715</v>
      </c>
      <c r="M8" s="65">
        <f>(D8*E8*K8+(D8*I8*L8))</f>
        <v>85.71428571428571</v>
      </c>
      <c r="N8" s="72">
        <f>(M8/$C$1)</f>
        <v>0.004568402983395568</v>
      </c>
      <c r="O8" s="60">
        <f>IF(F8*G8&lt;1,0,(E8*D8)/H8)</f>
        <v>2.5</v>
      </c>
      <c r="P8" s="69">
        <f>M8*365.25/1000</f>
        <v>31.307142857142853</v>
      </c>
      <c r="Q8" s="14"/>
      <c r="R8" s="15"/>
      <c r="S8" s="15"/>
      <c r="T8" s="15"/>
      <c r="U8" s="15"/>
      <c r="AD8" s="8"/>
      <c r="AK8" s="9"/>
      <c r="AL8" s="11"/>
      <c r="AM8" s="11"/>
      <c r="AN8" s="11"/>
      <c r="AO8" s="12"/>
    </row>
    <row r="9" spans="1:41" ht="18" customHeight="1">
      <c r="A9" s="87"/>
      <c r="B9" s="68" t="s">
        <v>126</v>
      </c>
      <c r="C9" s="59" t="s">
        <v>27</v>
      </c>
      <c r="D9" s="85">
        <v>4</v>
      </c>
      <c r="E9" s="85">
        <v>30</v>
      </c>
      <c r="F9" s="86">
        <v>0.25</v>
      </c>
      <c r="G9" s="86">
        <v>1</v>
      </c>
      <c r="H9" s="85">
        <v>120</v>
      </c>
      <c r="I9" s="85">
        <v>0</v>
      </c>
      <c r="J9" s="48"/>
      <c r="K9" s="89">
        <f>F9*G9/7</f>
        <v>0.03571428571428571</v>
      </c>
      <c r="L9" s="89">
        <f>(24-F9*G9/7)</f>
        <v>23.964285714285715</v>
      </c>
      <c r="M9" s="65">
        <f>(D9*E9*K9+(D9*I9*L9))</f>
        <v>4.285714285714286</v>
      </c>
      <c r="N9" s="72">
        <f>(M9/$C$1)</f>
        <v>0.00022842014916977843</v>
      </c>
      <c r="O9" s="60">
        <f>IF(F9*G9&lt;1,0,(E9*D9)/H9)</f>
        <v>0</v>
      </c>
      <c r="P9" s="69">
        <f>M9*365.25/1000</f>
        <v>1.565357142857143</v>
      </c>
      <c r="Q9" s="14"/>
      <c r="R9" s="15"/>
      <c r="T9" s="15"/>
      <c r="U9" s="15"/>
      <c r="Y9" s="8"/>
      <c r="Z9" s="16"/>
      <c r="AD9" s="8"/>
      <c r="AK9" s="9"/>
      <c r="AL9" s="10"/>
      <c r="AM9" s="10"/>
      <c r="AN9" s="11"/>
      <c r="AO9" s="12"/>
    </row>
    <row r="10" spans="1:41" ht="18" customHeight="1">
      <c r="A10" s="87"/>
      <c r="B10" s="68" t="s">
        <v>126</v>
      </c>
      <c r="C10" s="59" t="s">
        <v>27</v>
      </c>
      <c r="D10" s="85">
        <v>2</v>
      </c>
      <c r="E10" s="85">
        <v>60</v>
      </c>
      <c r="F10" s="86">
        <v>0.25</v>
      </c>
      <c r="G10" s="86">
        <v>1</v>
      </c>
      <c r="H10" s="85">
        <v>120</v>
      </c>
      <c r="I10" s="85">
        <v>0</v>
      </c>
      <c r="J10" s="48"/>
      <c r="K10" s="89">
        <f>F10*G10/7</f>
        <v>0.03571428571428571</v>
      </c>
      <c r="L10" s="89">
        <f>(24-F10*G10/7)</f>
        <v>23.964285714285715</v>
      </c>
      <c r="M10" s="65">
        <f>(D10*E10*K10+(D10*I10*L10))</f>
        <v>4.285714285714286</v>
      </c>
      <c r="N10" s="72">
        <f>(M10/$C$1)</f>
        <v>0.00022842014916977843</v>
      </c>
      <c r="O10" s="60">
        <f>IF(F10*G10&lt;1,0,(E10*D10)/H10)</f>
        <v>0</v>
      </c>
      <c r="P10" s="69">
        <f>M10*365.25/1000</f>
        <v>1.565357142857143</v>
      </c>
      <c r="Q10" s="14"/>
      <c r="R10" s="15"/>
      <c r="T10" s="15"/>
      <c r="U10" s="15"/>
      <c r="Y10" s="8"/>
      <c r="AD10" s="8"/>
      <c r="AE10" s="16"/>
      <c r="AK10" s="9"/>
      <c r="AL10" s="10"/>
      <c r="AM10" s="10"/>
      <c r="AN10" s="11"/>
      <c r="AO10" s="12"/>
    </row>
    <row r="11" spans="1:41" ht="18" customHeight="1">
      <c r="A11" s="87"/>
      <c r="B11" s="68" t="s">
        <v>130</v>
      </c>
      <c r="C11" s="59" t="s">
        <v>27</v>
      </c>
      <c r="D11" s="85">
        <v>1</v>
      </c>
      <c r="E11" s="85">
        <v>10</v>
      </c>
      <c r="F11" s="86">
        <v>0.25</v>
      </c>
      <c r="G11" s="86">
        <v>1</v>
      </c>
      <c r="H11" s="85">
        <v>120</v>
      </c>
      <c r="I11" s="85">
        <v>0</v>
      </c>
      <c r="J11" s="48"/>
      <c r="K11" s="89">
        <f>F11*G11/7</f>
        <v>0.03571428571428571</v>
      </c>
      <c r="L11" s="89">
        <f>(24-F11*G11/7)</f>
        <v>23.964285714285715</v>
      </c>
      <c r="M11" s="65">
        <f>(D11*E11*K11+(D11*I11*L11))</f>
        <v>0.3571428571428571</v>
      </c>
      <c r="N11" s="72">
        <f>(M11/$C$1)</f>
        <v>1.9035012430814865E-05</v>
      </c>
      <c r="O11" s="60">
        <f>IF(F11*G11&lt;1,0,(E11*D11)/H11)</f>
        <v>0</v>
      </c>
      <c r="P11" s="69">
        <f>M11*365.25/1000</f>
        <v>0.13044642857142855</v>
      </c>
      <c r="Q11" s="14"/>
      <c r="R11" s="15"/>
      <c r="T11" s="15"/>
      <c r="U11" s="15"/>
      <c r="Y11" s="8"/>
      <c r="AD11" s="8"/>
      <c r="AE11" s="16"/>
      <c r="AK11" s="9"/>
      <c r="AL11" s="10"/>
      <c r="AM11" s="10"/>
      <c r="AN11" s="11"/>
      <c r="AO11" s="12"/>
    </row>
    <row r="12" spans="1:41" ht="18" customHeight="1">
      <c r="A12" s="87"/>
      <c r="B12" s="68" t="s">
        <v>38</v>
      </c>
      <c r="C12" s="59" t="s">
        <v>27</v>
      </c>
      <c r="D12" s="85">
        <v>3</v>
      </c>
      <c r="E12" s="85">
        <v>75</v>
      </c>
      <c r="F12" s="86">
        <v>0.25</v>
      </c>
      <c r="G12" s="86">
        <v>7</v>
      </c>
      <c r="H12" s="85">
        <v>120</v>
      </c>
      <c r="I12" s="85">
        <v>0</v>
      </c>
      <c r="J12" s="48"/>
      <c r="K12" s="89">
        <f>F12*G12/7</f>
        <v>0.25</v>
      </c>
      <c r="L12" s="89">
        <f>(24-F12*G12/7)</f>
        <v>23.75</v>
      </c>
      <c r="M12" s="65">
        <f>(D12*E12*K12+(D12*I12*L12))</f>
        <v>56.25</v>
      </c>
      <c r="N12" s="72">
        <f>(M12/$C$1)</f>
        <v>0.002998014457853342</v>
      </c>
      <c r="O12" s="60">
        <f>IF(F12*G12&lt;1,0,(E12*D12)/H12)</f>
        <v>1.875</v>
      </c>
      <c r="P12" s="69">
        <f>M12*365.25/1000</f>
        <v>20.5453125</v>
      </c>
      <c r="Q12" s="14"/>
      <c r="T12" s="15"/>
      <c r="U12" s="15"/>
      <c r="Y12" s="8"/>
      <c r="AD12" s="8"/>
      <c r="AK12" s="9"/>
      <c r="AL12" s="10"/>
      <c r="AM12" s="10"/>
      <c r="AN12" s="11"/>
      <c r="AO12" s="12"/>
    </row>
    <row r="13" spans="1:41" ht="18" customHeight="1">
      <c r="A13" s="87"/>
      <c r="B13" s="68" t="s">
        <v>71</v>
      </c>
      <c r="C13" s="59" t="s">
        <v>27</v>
      </c>
      <c r="D13" s="85">
        <v>1</v>
      </c>
      <c r="E13" s="85">
        <v>350</v>
      </c>
      <c r="F13" s="86">
        <v>0.01</v>
      </c>
      <c r="G13" s="86">
        <v>7</v>
      </c>
      <c r="H13" s="85">
        <v>120</v>
      </c>
      <c r="I13" s="85">
        <v>0</v>
      </c>
      <c r="J13" s="48"/>
      <c r="K13" s="89">
        <f>F13*G13/7</f>
        <v>0.01</v>
      </c>
      <c r="L13" s="89">
        <f>(24-F13*G13/7)</f>
        <v>23.99</v>
      </c>
      <c r="M13" s="65">
        <f>(D13*E13*K13+(D13*I13*L13))</f>
        <v>3.5</v>
      </c>
      <c r="N13" s="72">
        <f>(M13/$C$1)</f>
        <v>0.00018654312182198572</v>
      </c>
      <c r="O13" s="60">
        <f>IF(F13*G13&lt;1,0,(E13*D13)/H13)</f>
        <v>0</v>
      </c>
      <c r="P13" s="69">
        <f>M13*365.25/1000</f>
        <v>1.278375</v>
      </c>
      <c r="Q13"/>
      <c r="R13" s="15"/>
      <c r="T13" s="15"/>
      <c r="U13" s="15"/>
      <c r="Y13" s="8"/>
      <c r="AD13" s="17"/>
      <c r="AI13" s="15"/>
      <c r="AK13" s="9"/>
      <c r="AL13" s="10"/>
      <c r="AM13" s="10"/>
      <c r="AN13" s="11"/>
      <c r="AO13" s="12"/>
    </row>
    <row r="14" spans="1:41" ht="18" customHeight="1">
      <c r="A14" s="87"/>
      <c r="B14" s="68" t="s">
        <v>92</v>
      </c>
      <c r="C14" s="58" t="s">
        <v>27</v>
      </c>
      <c r="D14" s="85">
        <v>2</v>
      </c>
      <c r="E14" s="85">
        <v>100</v>
      </c>
      <c r="F14" s="86">
        <v>2</v>
      </c>
      <c r="G14" s="86">
        <v>4</v>
      </c>
      <c r="H14" s="85">
        <v>120</v>
      </c>
      <c r="I14" s="85">
        <v>0</v>
      </c>
      <c r="J14" s="48"/>
      <c r="K14" s="89">
        <f>F14*G14/7</f>
        <v>1.1428571428571428</v>
      </c>
      <c r="L14" s="89">
        <f>(24-F14*G14/7)</f>
        <v>22.857142857142858</v>
      </c>
      <c r="M14" s="65">
        <f>(D14*E14*K14+(D14*I14*L14))</f>
        <v>228.57142857142856</v>
      </c>
      <c r="N14" s="72">
        <f>(M14/$C$1)</f>
        <v>0.012182407955721515</v>
      </c>
      <c r="O14" s="60">
        <f>IF(F14*G14&lt;1,0,(E14*D14)/H14)</f>
        <v>1.6666666666666667</v>
      </c>
      <c r="P14" s="69">
        <f>M14*365.25/1000</f>
        <v>83.48571428571428</v>
      </c>
      <c r="Q14"/>
      <c r="R14" s="15"/>
      <c r="T14" s="15"/>
      <c r="U14" s="15"/>
      <c r="Y14" s="8"/>
      <c r="AD14" s="17"/>
      <c r="AI14" s="15"/>
      <c r="AK14" s="9"/>
      <c r="AL14" s="10"/>
      <c r="AM14" s="10"/>
      <c r="AN14" s="11"/>
      <c r="AO14" s="12"/>
    </row>
    <row r="15" spans="1:41" ht="18" customHeight="1">
      <c r="A15" s="87"/>
      <c r="B15" s="68" t="s">
        <v>128</v>
      </c>
      <c r="C15" s="58" t="s">
        <v>27</v>
      </c>
      <c r="D15" s="85">
        <v>4</v>
      </c>
      <c r="E15" s="85">
        <v>50</v>
      </c>
      <c r="F15" s="86">
        <v>1</v>
      </c>
      <c r="G15" s="86">
        <v>7</v>
      </c>
      <c r="H15" s="85">
        <v>120</v>
      </c>
      <c r="I15" s="85">
        <v>0</v>
      </c>
      <c r="J15" s="48"/>
      <c r="K15" s="89">
        <f>F15*G15/7</f>
        <v>1</v>
      </c>
      <c r="L15" s="89">
        <f>(24-F15*G15/7)</f>
        <v>23</v>
      </c>
      <c r="M15" s="65">
        <f>(D15*E15*K15+(D15*I15*L15))</f>
        <v>200</v>
      </c>
      <c r="N15" s="72">
        <f>(M15/$C$1)</f>
        <v>0.010659606961256327</v>
      </c>
      <c r="O15" s="60">
        <f>IF(F15*G15&lt;1,0,(E15*D15)/H15)</f>
        <v>1.6666666666666667</v>
      </c>
      <c r="P15" s="69">
        <f>M15*365.25/1000</f>
        <v>73.05</v>
      </c>
      <c r="Q15"/>
      <c r="R15" s="15"/>
      <c r="T15" s="15"/>
      <c r="U15" s="15"/>
      <c r="Y15" s="8"/>
      <c r="AD15" s="8"/>
      <c r="AI15" s="15"/>
      <c r="AK15" s="9"/>
      <c r="AL15" s="10"/>
      <c r="AM15" s="10"/>
      <c r="AN15" s="11"/>
      <c r="AO15" s="12"/>
    </row>
    <row r="16" spans="1:41" ht="18" customHeight="1">
      <c r="A16" s="87"/>
      <c r="B16" s="68" t="s">
        <v>57</v>
      </c>
      <c r="C16" s="58" t="s">
        <v>27</v>
      </c>
      <c r="D16" s="85">
        <v>1</v>
      </c>
      <c r="E16" s="85">
        <v>100</v>
      </c>
      <c r="F16" s="86">
        <v>0.1</v>
      </c>
      <c r="G16" s="86">
        <v>7</v>
      </c>
      <c r="H16" s="85">
        <v>120</v>
      </c>
      <c r="I16" s="85">
        <v>0</v>
      </c>
      <c r="J16" s="48"/>
      <c r="K16" s="89">
        <f>F16*G16/7</f>
        <v>0.1</v>
      </c>
      <c r="L16" s="89">
        <f>(24-F16*G16/7)</f>
        <v>23.9</v>
      </c>
      <c r="M16" s="65">
        <f>(D16*E16*K16+(D16*I16*L16))</f>
        <v>10</v>
      </c>
      <c r="N16" s="72">
        <f>(M16/$C$1)</f>
        <v>0.0005329803480628164</v>
      </c>
      <c r="O16" s="60">
        <f>IF(F16*G16&lt;1,0,(E16*D16)/H16)</f>
        <v>0</v>
      </c>
      <c r="P16" s="69">
        <f>M16*365.25/1000</f>
        <v>3.6525</v>
      </c>
      <c r="Q16"/>
      <c r="R16" s="15"/>
      <c r="T16" s="15"/>
      <c r="U16" s="15"/>
      <c r="AD16" s="8"/>
      <c r="AI16" s="15"/>
      <c r="AK16" s="9"/>
      <c r="AL16" s="10"/>
      <c r="AM16" s="10"/>
      <c r="AN16" s="11"/>
      <c r="AO16" s="12"/>
    </row>
    <row r="17" spans="1:41" ht="18" customHeight="1">
      <c r="A17" s="87"/>
      <c r="B17" s="68" t="s">
        <v>59</v>
      </c>
      <c r="C17" s="58" t="s">
        <v>27</v>
      </c>
      <c r="D17" s="85">
        <v>1</v>
      </c>
      <c r="E17" s="85">
        <v>100</v>
      </c>
      <c r="F17" s="86">
        <v>0.1</v>
      </c>
      <c r="G17" s="86">
        <v>7</v>
      </c>
      <c r="H17" s="85">
        <v>120</v>
      </c>
      <c r="I17" s="85">
        <v>0</v>
      </c>
      <c r="J17" s="48"/>
      <c r="K17" s="89">
        <f>F17*G17/7</f>
        <v>0.1</v>
      </c>
      <c r="L17" s="89">
        <f>(24-F17*G17/7)</f>
        <v>23.9</v>
      </c>
      <c r="M17" s="65">
        <f>(D17*E17*K17+(D17*I17*L17))</f>
        <v>10</v>
      </c>
      <c r="N17" s="72">
        <f>(M17/$C$1)</f>
        <v>0.0005329803480628164</v>
      </c>
      <c r="O17" s="60">
        <f>IF(F17*G17&lt;1,0,(E17*D17)/H17)</f>
        <v>0</v>
      </c>
      <c r="P17" s="69">
        <f>M17*365.25/1000</f>
        <v>3.6525</v>
      </c>
      <c r="Q17"/>
      <c r="R17" s="15"/>
      <c r="T17" s="15"/>
      <c r="U17" s="15"/>
      <c r="AD17" s="8"/>
      <c r="AI17" s="15"/>
      <c r="AK17" s="9"/>
      <c r="AL17" s="10"/>
      <c r="AM17" s="10"/>
      <c r="AN17" s="11"/>
      <c r="AO17" s="12"/>
    </row>
    <row r="18" spans="1:41" ht="18" customHeight="1">
      <c r="A18" s="87"/>
      <c r="B18" s="68" t="s">
        <v>48</v>
      </c>
      <c r="C18" s="59" t="s">
        <v>52</v>
      </c>
      <c r="D18" s="85">
        <v>3</v>
      </c>
      <c r="E18" s="85">
        <v>10</v>
      </c>
      <c r="F18" s="86">
        <v>2</v>
      </c>
      <c r="G18" s="86">
        <v>7</v>
      </c>
      <c r="H18" s="85">
        <v>120</v>
      </c>
      <c r="I18" s="85">
        <v>4</v>
      </c>
      <c r="J18" s="48"/>
      <c r="K18" s="89">
        <f>F18*G18/7</f>
        <v>2</v>
      </c>
      <c r="L18" s="89">
        <f>(24-F18*G18/7)</f>
        <v>22</v>
      </c>
      <c r="M18" s="65">
        <f>(D18*E18*K18+(D18*I18*L18))</f>
        <v>324</v>
      </c>
      <c r="N18" s="72">
        <f>(M18/$C$1)</f>
        <v>0.01726856327723525</v>
      </c>
      <c r="O18" s="60">
        <f>IF(F18*G18&lt;1,0,(E18*D18)/H18)</f>
        <v>0.25</v>
      </c>
      <c r="P18" s="69">
        <f>M18*365.25/1000</f>
        <v>118.341</v>
      </c>
      <c r="Q18"/>
      <c r="R18" s="15"/>
      <c r="T18" s="15"/>
      <c r="U18" s="15"/>
      <c r="Y18" s="8"/>
      <c r="AD18" s="17"/>
      <c r="AI18" s="15"/>
      <c r="AK18" s="9"/>
      <c r="AL18" s="10"/>
      <c r="AM18" s="10"/>
      <c r="AN18" s="11"/>
      <c r="AO18" s="12"/>
    </row>
    <row r="19" spans="1:41" ht="18" customHeight="1">
      <c r="A19" s="87"/>
      <c r="B19" s="68" t="s">
        <v>19</v>
      </c>
      <c r="C19" s="59" t="s">
        <v>52</v>
      </c>
      <c r="D19" s="85">
        <v>2</v>
      </c>
      <c r="E19" s="85">
        <v>5</v>
      </c>
      <c r="F19" s="86">
        <v>24</v>
      </c>
      <c r="G19" s="86">
        <v>7</v>
      </c>
      <c r="H19" s="85">
        <v>120</v>
      </c>
      <c r="I19" s="85">
        <v>5</v>
      </c>
      <c r="J19" s="48"/>
      <c r="K19" s="89">
        <f>F19*G19/7</f>
        <v>24</v>
      </c>
      <c r="L19" s="89">
        <f>(24-F19*G19/7)</f>
        <v>0</v>
      </c>
      <c r="M19" s="65">
        <f>(D19*E19*K19+(D19*I19*L19))</f>
        <v>240</v>
      </c>
      <c r="N19" s="72">
        <f>(M19/$C$1)</f>
        <v>0.012791528353507591</v>
      </c>
      <c r="O19" s="60">
        <f>IF(F19*G19&lt;1,0,(E19*D19)/H19)</f>
        <v>0.08333333333333333</v>
      </c>
      <c r="P19" s="69">
        <f>M19*365.25/1000</f>
        <v>87.66</v>
      </c>
      <c r="Q19"/>
      <c r="R19" s="15"/>
      <c r="T19" s="15"/>
      <c r="U19" s="15"/>
      <c r="Y19" s="8"/>
      <c r="AD19" s="17"/>
      <c r="AI19" s="15"/>
      <c r="AK19" s="9"/>
      <c r="AL19" s="10"/>
      <c r="AM19" s="10"/>
      <c r="AN19" s="11"/>
      <c r="AO19" s="12"/>
    </row>
    <row r="20" spans="1:41" ht="18" customHeight="1">
      <c r="A20" s="87" t="s">
        <v>110</v>
      </c>
      <c r="B20" s="68" t="s">
        <v>10</v>
      </c>
      <c r="C20" s="59" t="s">
        <v>52</v>
      </c>
      <c r="D20" s="85">
        <v>1</v>
      </c>
      <c r="E20" s="85">
        <v>65</v>
      </c>
      <c r="F20" s="86">
        <v>3</v>
      </c>
      <c r="G20" s="86">
        <v>5</v>
      </c>
      <c r="H20" s="85">
        <v>120</v>
      </c>
      <c r="I20" s="85">
        <v>4</v>
      </c>
      <c r="J20" s="48"/>
      <c r="K20" s="89">
        <f>F20*G20/7</f>
        <v>2.142857142857143</v>
      </c>
      <c r="L20" s="89">
        <f>(24-F20*G20/7)</f>
        <v>21.857142857142858</v>
      </c>
      <c r="M20" s="65">
        <f>(D20*E20*K20+(D20*I20*L20))</f>
        <v>226.71428571428572</v>
      </c>
      <c r="N20" s="72">
        <f>(M20/$C$1)</f>
        <v>0.012083425891081278</v>
      </c>
      <c r="O20" s="60">
        <f>IF(F20*G20&lt;1,0,(E20*D20)/H20)</f>
        <v>0.5416666666666666</v>
      </c>
      <c r="P20" s="69">
        <f>M20*365.25/1000</f>
        <v>82.80739285714286</v>
      </c>
      <c r="Q20"/>
      <c r="R20" s="15"/>
      <c r="T20" s="15"/>
      <c r="U20" s="15"/>
      <c r="Y20" s="8"/>
      <c r="AD20" s="8"/>
      <c r="AE20" s="12"/>
      <c r="AI20" s="15"/>
      <c r="AK20" s="9"/>
      <c r="AL20" s="10"/>
      <c r="AM20" s="10"/>
      <c r="AN20" s="11"/>
      <c r="AO20" s="12"/>
    </row>
    <row r="21" spans="1:41" ht="18" customHeight="1">
      <c r="A21" s="87"/>
      <c r="B21" s="68" t="s">
        <v>68</v>
      </c>
      <c r="C21" s="59" t="s">
        <v>52</v>
      </c>
      <c r="D21" s="85">
        <v>1</v>
      </c>
      <c r="E21" s="85">
        <v>10</v>
      </c>
      <c r="F21" s="86">
        <v>2</v>
      </c>
      <c r="G21" s="86">
        <v>7</v>
      </c>
      <c r="H21" s="85">
        <v>120</v>
      </c>
      <c r="I21" s="85">
        <v>4</v>
      </c>
      <c r="J21" s="48"/>
      <c r="K21" s="89">
        <f>F21*G21/7</f>
        <v>2</v>
      </c>
      <c r="L21" s="89">
        <f>(24-F21*G21/7)</f>
        <v>22</v>
      </c>
      <c r="M21" s="65">
        <f>(D21*E21*K21+(D21*I21*L21))</f>
        <v>108</v>
      </c>
      <c r="N21" s="72">
        <f>(M21/$C$1)</f>
        <v>0.005756187759078416</v>
      </c>
      <c r="O21" s="60">
        <f>IF(F21*G21&lt;1,0,(E21*D21)/H21)</f>
        <v>0.08333333333333333</v>
      </c>
      <c r="P21" s="69">
        <f>M21*365.25/1000</f>
        <v>39.447</v>
      </c>
      <c r="Q21"/>
      <c r="R21" s="15"/>
      <c r="T21" s="15"/>
      <c r="U21" s="15"/>
      <c r="Y21" s="8"/>
      <c r="AD21" s="8"/>
      <c r="AI21" s="15"/>
      <c r="AK21" s="9"/>
      <c r="AL21" s="10"/>
      <c r="AM21" s="10"/>
      <c r="AN21" s="11"/>
      <c r="AO21" s="12"/>
    </row>
    <row r="22" spans="1:41" ht="18" customHeight="1">
      <c r="A22" s="87"/>
      <c r="B22" s="68" t="s">
        <v>49</v>
      </c>
      <c r="C22" s="59" t="s">
        <v>52</v>
      </c>
      <c r="D22" s="85">
        <v>1</v>
      </c>
      <c r="E22" s="85">
        <v>10</v>
      </c>
      <c r="F22" s="86">
        <v>2</v>
      </c>
      <c r="G22" s="86">
        <v>7</v>
      </c>
      <c r="H22" s="85">
        <v>120</v>
      </c>
      <c r="I22" s="85">
        <v>4</v>
      </c>
      <c r="J22" s="48"/>
      <c r="K22" s="89">
        <f>F22*G22/7</f>
        <v>2</v>
      </c>
      <c r="L22" s="89">
        <f>(24-F22*G22/7)</f>
        <v>22</v>
      </c>
      <c r="M22" s="65">
        <f>(D22*E22*K22+(D22*I22*L22))</f>
        <v>108</v>
      </c>
      <c r="N22" s="72">
        <f>(M22/$C$1)</f>
        <v>0.005756187759078416</v>
      </c>
      <c r="O22" s="60">
        <f>IF(F22*G22&lt;1,0,(E22*D22)/H22)</f>
        <v>0.08333333333333333</v>
      </c>
      <c r="P22" s="69">
        <f>M22*365.25/1000</f>
        <v>39.447</v>
      </c>
      <c r="Q22"/>
      <c r="R22" s="15"/>
      <c r="T22" s="15"/>
      <c r="U22" s="15"/>
      <c r="Y22" s="8"/>
      <c r="AD22" s="8"/>
      <c r="AI22" s="15"/>
      <c r="AK22" s="9"/>
      <c r="AL22" s="10"/>
      <c r="AM22" s="10"/>
      <c r="AN22" s="11"/>
      <c r="AO22" s="12"/>
    </row>
    <row r="23" spans="1:41" ht="18" customHeight="1">
      <c r="A23" s="90" t="s">
        <v>110</v>
      </c>
      <c r="B23" s="68" t="s">
        <v>80</v>
      </c>
      <c r="C23" s="59" t="s">
        <v>52</v>
      </c>
      <c r="D23" s="85">
        <v>1</v>
      </c>
      <c r="E23" s="85">
        <v>4</v>
      </c>
      <c r="F23" s="86">
        <v>24</v>
      </c>
      <c r="G23" s="86">
        <v>7</v>
      </c>
      <c r="H23" s="85">
        <v>120</v>
      </c>
      <c r="I23" s="85">
        <v>5</v>
      </c>
      <c r="J23" s="48"/>
      <c r="K23" s="89">
        <f>F23*G23/7</f>
        <v>24</v>
      </c>
      <c r="L23" s="89">
        <f>(24-F23*G23/7)</f>
        <v>0</v>
      </c>
      <c r="M23" s="65">
        <f>(D23*E23*K23+(D23*I23*L23))</f>
        <v>96</v>
      </c>
      <c r="N23" s="72">
        <f>(M23/$C$1)</f>
        <v>0.005116611341403037</v>
      </c>
      <c r="O23" s="60">
        <f>IF(F23*G23&lt;1,0,(E23*D23)/H23)</f>
        <v>0.03333333333333333</v>
      </c>
      <c r="P23" s="69">
        <f>M23*365.25/1000</f>
        <v>35.064</v>
      </c>
      <c r="Q23"/>
      <c r="R23" s="15"/>
      <c r="T23" s="15"/>
      <c r="U23" s="15"/>
      <c r="Y23" s="8"/>
      <c r="AD23" s="8"/>
      <c r="AI23" s="15"/>
      <c r="AK23" s="9"/>
      <c r="AL23" s="10"/>
      <c r="AM23" s="10"/>
      <c r="AN23" s="11"/>
      <c r="AO23" s="12"/>
    </row>
    <row r="24" spans="1:41" ht="18" customHeight="1">
      <c r="A24" s="90" t="s">
        <v>110</v>
      </c>
      <c r="B24" s="68" t="s">
        <v>18</v>
      </c>
      <c r="C24" s="59" t="s">
        <v>52</v>
      </c>
      <c r="D24" s="85">
        <v>1</v>
      </c>
      <c r="E24" s="85">
        <v>4</v>
      </c>
      <c r="F24" s="86">
        <v>24</v>
      </c>
      <c r="G24" s="86">
        <v>7</v>
      </c>
      <c r="H24" s="85">
        <v>120</v>
      </c>
      <c r="I24" s="85">
        <v>5</v>
      </c>
      <c r="J24" s="48"/>
      <c r="K24" s="89">
        <f>F24*G24/7</f>
        <v>24</v>
      </c>
      <c r="L24" s="89">
        <f>(24-F24*G24/7)</f>
        <v>0</v>
      </c>
      <c r="M24" s="65">
        <f>(D24*E24*K24+(D24*I24*L24))</f>
        <v>96</v>
      </c>
      <c r="N24" s="72">
        <f>(M24/$C$1)</f>
        <v>0.005116611341403037</v>
      </c>
      <c r="O24" s="60">
        <f>IF(F24*G24&lt;1,0,(E24*D24)/H24)</f>
        <v>0.03333333333333333</v>
      </c>
      <c r="P24" s="69">
        <f>M24*365.25/1000</f>
        <v>35.064</v>
      </c>
      <c r="Q24"/>
      <c r="R24" s="15"/>
      <c r="T24" s="15"/>
      <c r="U24" s="15"/>
      <c r="Y24" s="8"/>
      <c r="AD24" s="8"/>
      <c r="AI24" s="15"/>
      <c r="AK24" s="9"/>
      <c r="AL24" s="10"/>
      <c r="AM24" s="10"/>
      <c r="AN24" s="11"/>
      <c r="AO24" s="12"/>
    </row>
    <row r="25" spans="1:41" ht="18" customHeight="1">
      <c r="A25" s="87" t="s">
        <v>110</v>
      </c>
      <c r="B25" s="68" t="s">
        <v>8</v>
      </c>
      <c r="C25" s="59" t="s">
        <v>26</v>
      </c>
      <c r="D25" s="85">
        <v>1</v>
      </c>
      <c r="E25" s="85">
        <v>900</v>
      </c>
      <c r="F25" s="86">
        <v>0.05</v>
      </c>
      <c r="G25" s="86">
        <v>7</v>
      </c>
      <c r="H25" s="85">
        <v>120</v>
      </c>
      <c r="I25" s="85">
        <v>4</v>
      </c>
      <c r="J25" s="48"/>
      <c r="K25" s="89">
        <f>F25*G25/7</f>
        <v>0.05</v>
      </c>
      <c r="L25" s="89">
        <f>(24-F25*G25/7)</f>
        <v>23.95</v>
      </c>
      <c r="M25" s="65">
        <f>(D25*E25*K25+(D25*I25*L25))</f>
        <v>140.8</v>
      </c>
      <c r="N25" s="72">
        <f>(M25/$C$1)</f>
        <v>0.007504363300724454</v>
      </c>
      <c r="O25" s="60">
        <f>IF(F25*G25&lt;1,0,(E25*D25)/H25)</f>
        <v>0</v>
      </c>
      <c r="P25" s="69">
        <f>M25*365.25/1000</f>
        <v>51.427200000000006</v>
      </c>
      <c r="Q25"/>
      <c r="R25" s="15"/>
      <c r="T25" s="15"/>
      <c r="U25" s="15"/>
      <c r="Y25" s="8"/>
      <c r="AD25" s="8"/>
      <c r="AI25" s="15"/>
      <c r="AK25" s="9"/>
      <c r="AL25" s="10"/>
      <c r="AM25" s="10"/>
      <c r="AN25" s="11"/>
      <c r="AO25" s="12"/>
    </row>
    <row r="26" spans="1:41" ht="18" customHeight="1">
      <c r="A26" s="87"/>
      <c r="B26" s="68" t="s">
        <v>0</v>
      </c>
      <c r="C26" s="59" t="s">
        <v>26</v>
      </c>
      <c r="D26" s="85">
        <v>1</v>
      </c>
      <c r="E26" s="85">
        <v>1200</v>
      </c>
      <c r="F26" s="86">
        <v>0.1</v>
      </c>
      <c r="G26" s="86">
        <v>7</v>
      </c>
      <c r="H26" s="85">
        <v>120</v>
      </c>
      <c r="I26" s="85">
        <v>0</v>
      </c>
      <c r="J26" s="48"/>
      <c r="K26" s="89">
        <f>F26*G26/7</f>
        <v>0.1</v>
      </c>
      <c r="L26" s="89">
        <f>(24-F26*G26/7)</f>
        <v>23.9</v>
      </c>
      <c r="M26" s="65">
        <f>(D26*E26*K26+(D26*I26*L26))</f>
        <v>120</v>
      </c>
      <c r="N26" s="72">
        <f>(M26/$C$1)</f>
        <v>0.006395764176753796</v>
      </c>
      <c r="O26" s="60">
        <f>IF(F26*G26&lt;1,0,(E26*D26)/H26)</f>
        <v>0</v>
      </c>
      <c r="P26" s="69">
        <f>M26*365.25/1000</f>
        <v>43.83</v>
      </c>
      <c r="Q26"/>
      <c r="R26" s="15"/>
      <c r="T26" s="15"/>
      <c r="U26" s="15"/>
      <c r="Y26" s="8"/>
      <c r="AD26" s="8"/>
      <c r="AI26" s="15"/>
      <c r="AK26" s="9"/>
      <c r="AL26" s="10"/>
      <c r="AM26" s="10"/>
      <c r="AN26" s="11"/>
      <c r="AO26" s="12"/>
    </row>
    <row r="27" spans="1:41" ht="18" customHeight="1">
      <c r="A27" s="87"/>
      <c r="B27" s="68" t="s">
        <v>1</v>
      </c>
      <c r="C27" s="59" t="s">
        <v>26</v>
      </c>
      <c r="D27" s="85">
        <v>1</v>
      </c>
      <c r="E27" s="85">
        <v>1000</v>
      </c>
      <c r="F27" s="86">
        <v>0.1</v>
      </c>
      <c r="G27" s="86">
        <v>7</v>
      </c>
      <c r="H27" s="85">
        <v>120</v>
      </c>
      <c r="I27" s="85">
        <v>0</v>
      </c>
      <c r="J27" s="48"/>
      <c r="K27" s="89">
        <f>F27*G27/7</f>
        <v>0.1</v>
      </c>
      <c r="L27" s="89">
        <f>(24-F27*G27/7)</f>
        <v>23.9</v>
      </c>
      <c r="M27" s="65">
        <f>(D27*E27*K27+(D27*I27*L27))</f>
        <v>100</v>
      </c>
      <c r="N27" s="72">
        <f>(M27/$C$1)</f>
        <v>0.005329803480628163</v>
      </c>
      <c r="O27" s="60">
        <f>IF(F27*G27&lt;1,0,(E27*D27)/H27)</f>
        <v>0</v>
      </c>
      <c r="P27" s="69">
        <f>M27*365.25/1000</f>
        <v>36.525</v>
      </c>
      <c r="Q27"/>
      <c r="R27" s="15"/>
      <c r="S27" s="15"/>
      <c r="T27" s="15"/>
      <c r="U27" s="15"/>
      <c r="AD27" s="8"/>
      <c r="AI27" s="15"/>
      <c r="AJ27" s="15"/>
      <c r="AK27" s="18"/>
      <c r="AL27" s="10"/>
      <c r="AM27" s="10"/>
      <c r="AN27" s="11"/>
      <c r="AO27" s="12"/>
    </row>
    <row r="28" spans="1:41" ht="18" customHeight="1">
      <c r="A28" s="87"/>
      <c r="B28" s="68" t="s">
        <v>123</v>
      </c>
      <c r="C28" s="59" t="s">
        <v>26</v>
      </c>
      <c r="D28" s="85">
        <v>1</v>
      </c>
      <c r="E28" s="85">
        <v>75</v>
      </c>
      <c r="F28" s="86">
        <v>1</v>
      </c>
      <c r="G28" s="86">
        <v>7</v>
      </c>
      <c r="H28" s="85">
        <v>120</v>
      </c>
      <c r="I28" s="85">
        <v>0</v>
      </c>
      <c r="J28" s="48"/>
      <c r="K28" s="89">
        <f>F28*G28/7</f>
        <v>1</v>
      </c>
      <c r="L28" s="89">
        <f>(24-F28*G28/7)</f>
        <v>23</v>
      </c>
      <c r="M28" s="65">
        <f>(D28*E28*K28+(D28*I28*L28))</f>
        <v>75</v>
      </c>
      <c r="N28" s="72">
        <f>(M28/$C$1)</f>
        <v>0.0039973526104711225</v>
      </c>
      <c r="O28" s="60">
        <f>IF(F28*G28&lt;1,0,(E28*D28)/H28)</f>
        <v>0.625</v>
      </c>
      <c r="P28" s="69">
        <f>M28*365.25/1000</f>
        <v>27.39375</v>
      </c>
      <c r="Q28"/>
      <c r="R28" s="15"/>
      <c r="S28" s="15"/>
      <c r="T28" s="15"/>
      <c r="U28" s="15"/>
      <c r="AD28" s="8"/>
      <c r="AE28" s="19"/>
      <c r="AI28" s="15"/>
      <c r="AJ28" s="15"/>
      <c r="AK28" s="18"/>
      <c r="AL28" s="10"/>
      <c r="AM28" s="10"/>
      <c r="AN28" s="11"/>
      <c r="AO28" s="12"/>
    </row>
    <row r="29" spans="1:41" ht="18" customHeight="1">
      <c r="A29" s="87"/>
      <c r="B29" s="68" t="s">
        <v>132</v>
      </c>
      <c r="C29" s="59" t="s">
        <v>26</v>
      </c>
      <c r="D29" s="85">
        <v>1</v>
      </c>
      <c r="E29" s="85">
        <v>300</v>
      </c>
      <c r="F29" s="86">
        <v>0.1</v>
      </c>
      <c r="G29" s="86">
        <v>7</v>
      </c>
      <c r="H29" s="85">
        <v>120</v>
      </c>
      <c r="I29" s="85">
        <v>0</v>
      </c>
      <c r="J29" s="48"/>
      <c r="K29" s="89">
        <f>F29*G29/7</f>
        <v>0.1</v>
      </c>
      <c r="L29" s="89">
        <f>(24-F29*G29/7)</f>
        <v>23.9</v>
      </c>
      <c r="M29" s="65">
        <f>(D29*E29*K29+(D29*I29*L29))</f>
        <v>30</v>
      </c>
      <c r="N29" s="72">
        <f>(M29/$C$1)</f>
        <v>0.001598941044188449</v>
      </c>
      <c r="O29" s="60">
        <f>IF(F29*G29&lt;1,0,(E29*D29)/H29)</f>
        <v>0</v>
      </c>
      <c r="P29" s="69">
        <f>M29*365.25/1000</f>
        <v>10.9575</v>
      </c>
      <c r="Q29"/>
      <c r="R29" s="15"/>
      <c r="S29" s="15"/>
      <c r="T29" s="15"/>
      <c r="U29" s="15"/>
      <c r="Y29" s="8"/>
      <c r="AD29" s="8"/>
      <c r="AE29" s="20"/>
      <c r="AI29" s="15"/>
      <c r="AK29" s="9"/>
      <c r="AL29" s="10"/>
      <c r="AM29" s="10"/>
      <c r="AN29" s="11"/>
      <c r="AO29" s="12"/>
    </row>
    <row r="30" spans="1:25" ht="18" customHeight="1">
      <c r="A30" s="87"/>
      <c r="B30" s="68" t="s">
        <v>5</v>
      </c>
      <c r="C30" s="59" t="s">
        <v>26</v>
      </c>
      <c r="D30" s="85">
        <v>1</v>
      </c>
      <c r="E30" s="85">
        <v>450</v>
      </c>
      <c r="F30" s="86">
        <v>0.01</v>
      </c>
      <c r="G30" s="86">
        <v>7</v>
      </c>
      <c r="H30" s="85">
        <v>120</v>
      </c>
      <c r="I30" s="85">
        <v>0</v>
      </c>
      <c r="J30" s="48"/>
      <c r="K30" s="89">
        <f>F30*G30/7</f>
        <v>0.01</v>
      </c>
      <c r="L30" s="89">
        <f>(24-F30*G30/7)</f>
        <v>23.99</v>
      </c>
      <c r="M30" s="65">
        <f>(D30*E30*K30+(D30*I30*L30))</f>
        <v>4.5</v>
      </c>
      <c r="N30" s="72">
        <f>(M30/$C$1)</f>
        <v>0.00023984115662826735</v>
      </c>
      <c r="O30" s="60">
        <f>IF(F30*G30&lt;1,0,(E30*D30)/H30)</f>
        <v>0</v>
      </c>
      <c r="P30" s="69">
        <f>M30*365.25/1000</f>
        <v>1.643625</v>
      </c>
      <c r="Q30"/>
      <c r="R30" s="15"/>
      <c r="S30" s="15"/>
      <c r="T30" s="15"/>
      <c r="U30" s="15"/>
      <c r="Y30" s="8"/>
    </row>
    <row r="31" spans="1:40" ht="18" customHeight="1">
      <c r="A31" s="87"/>
      <c r="B31" s="68" t="s">
        <v>9</v>
      </c>
      <c r="C31" s="59" t="s">
        <v>26</v>
      </c>
      <c r="D31" s="85">
        <v>1</v>
      </c>
      <c r="E31" s="85">
        <v>120</v>
      </c>
      <c r="F31" s="86">
        <v>0.25</v>
      </c>
      <c r="G31" s="86">
        <v>1</v>
      </c>
      <c r="H31" s="85">
        <v>120</v>
      </c>
      <c r="I31" s="85">
        <v>0</v>
      </c>
      <c r="J31" s="48"/>
      <c r="K31" s="89">
        <f>F31*G31/7</f>
        <v>0.03571428571428571</v>
      </c>
      <c r="L31" s="89">
        <f>(24-F31*G31/7)</f>
        <v>23.964285714285715</v>
      </c>
      <c r="M31" s="65">
        <f>(D31*E31*K31+(D31*I31*L31))</f>
        <v>4.285714285714286</v>
      </c>
      <c r="N31" s="72">
        <f>(M31/$C$1)</f>
        <v>0.00022842014916977843</v>
      </c>
      <c r="O31" s="60">
        <f>IF(F31*G31&lt;1,0,(E31*D31)/H31)</f>
        <v>0</v>
      </c>
      <c r="P31" s="69">
        <f>M31*365.25/1000</f>
        <v>1.565357142857143</v>
      </c>
      <c r="Q31"/>
      <c r="R31" s="15"/>
      <c r="S31" s="15"/>
      <c r="T31" s="15"/>
      <c r="U31" s="15"/>
      <c r="Y31" s="8"/>
      <c r="AD31" s="17"/>
      <c r="AM31" s="8"/>
      <c r="AN31" s="11"/>
    </row>
    <row r="32" spans="1:40" ht="18" customHeight="1">
      <c r="A32" s="87"/>
      <c r="B32" s="68" t="s">
        <v>70</v>
      </c>
      <c r="C32" s="59" t="s">
        <v>26</v>
      </c>
      <c r="D32" s="85">
        <v>0</v>
      </c>
      <c r="E32" s="85"/>
      <c r="F32" s="86"/>
      <c r="G32" s="86">
        <v>7</v>
      </c>
      <c r="H32" s="85">
        <v>120</v>
      </c>
      <c r="I32" s="85">
        <v>0</v>
      </c>
      <c r="J32" s="48"/>
      <c r="K32" s="89">
        <f>F32*G32/7</f>
        <v>0</v>
      </c>
      <c r="L32" s="89">
        <f>(24-F32*G32/7)</f>
        <v>24</v>
      </c>
      <c r="M32" s="65">
        <f>(D32*E32*K32+(D32*I32*L32))</f>
        <v>0</v>
      </c>
      <c r="N32" s="72">
        <f>(M32/$C$1)</f>
        <v>0</v>
      </c>
      <c r="O32" s="60">
        <f>IF(F32*G32&lt;1,0,(E32*D32)/H32)</f>
        <v>0</v>
      </c>
      <c r="P32" s="69">
        <f>M32*365.25/1000</f>
        <v>0</v>
      </c>
      <c r="Q32"/>
      <c r="R32" s="15"/>
      <c r="S32" s="15"/>
      <c r="T32" s="15"/>
      <c r="U32" s="15"/>
      <c r="Y32" s="8"/>
      <c r="AD32" s="17"/>
      <c r="AM32" s="8"/>
      <c r="AN32" s="11"/>
    </row>
    <row r="33" spans="1:30" ht="18" customHeight="1">
      <c r="A33" s="87" t="s">
        <v>110</v>
      </c>
      <c r="B33" s="68" t="s">
        <v>7</v>
      </c>
      <c r="C33" s="59" t="s">
        <v>26</v>
      </c>
      <c r="D33" s="85">
        <v>0</v>
      </c>
      <c r="E33" s="85">
        <v>1500</v>
      </c>
      <c r="F33" s="86"/>
      <c r="G33" s="86">
        <v>7</v>
      </c>
      <c r="H33" s="85">
        <v>120</v>
      </c>
      <c r="I33" s="85">
        <v>8</v>
      </c>
      <c r="J33" s="48"/>
      <c r="K33" s="89">
        <f>F33*G33/7</f>
        <v>0</v>
      </c>
      <c r="L33" s="89">
        <f>(24-F33*G33/7)</f>
        <v>24</v>
      </c>
      <c r="M33" s="65">
        <f>(D33*E33*K33+(D33*I33*L33))</f>
        <v>0</v>
      </c>
      <c r="N33" s="72">
        <f>(M33/$C$1)</f>
        <v>0</v>
      </c>
      <c r="O33" s="60">
        <f>IF(F33*G33&lt;1,0,(E33*D33)/H33)</f>
        <v>0</v>
      </c>
      <c r="P33" s="69">
        <f>M33*365.25/1000</f>
        <v>0</v>
      </c>
      <c r="Q33"/>
      <c r="R33" s="15"/>
      <c r="S33" s="15"/>
      <c r="T33" s="15"/>
      <c r="U33" s="15"/>
      <c r="AD33" s="17"/>
    </row>
    <row r="34" spans="1:31" ht="18" customHeight="1">
      <c r="A34" s="87"/>
      <c r="B34" s="68" t="s">
        <v>72</v>
      </c>
      <c r="C34" s="59" t="s">
        <v>26</v>
      </c>
      <c r="D34" s="85">
        <v>2</v>
      </c>
      <c r="E34" s="85">
        <v>90</v>
      </c>
      <c r="F34" s="86">
        <v>0.25</v>
      </c>
      <c r="G34" s="86">
        <v>7</v>
      </c>
      <c r="H34" s="85">
        <v>120</v>
      </c>
      <c r="I34" s="85">
        <v>0</v>
      </c>
      <c r="J34" s="48"/>
      <c r="K34" s="89">
        <f>F34*G34/7</f>
        <v>0.25</v>
      </c>
      <c r="L34" s="89">
        <f>(24-F34*G34/7)</f>
        <v>23.75</v>
      </c>
      <c r="M34" s="65">
        <f>(D34*E34*K34+(D34*I34*L34))</f>
        <v>45</v>
      </c>
      <c r="N34" s="72">
        <f>(M34/$C$1)</f>
        <v>0.0023984115662826736</v>
      </c>
      <c r="O34" s="60">
        <f>IF(F34*G34&lt;1,0,(E34*D34)/H34)</f>
        <v>1.5</v>
      </c>
      <c r="P34" s="69">
        <f>M34*365.25/1000</f>
        <v>16.43625</v>
      </c>
      <c r="Q34"/>
      <c r="AA34" s="8"/>
      <c r="AD34" s="8"/>
      <c r="AE34" s="11"/>
    </row>
    <row r="35" spans="1:31" ht="18" customHeight="1">
      <c r="A35" s="87" t="s">
        <v>110</v>
      </c>
      <c r="B35" s="68" t="s">
        <v>4</v>
      </c>
      <c r="C35" s="59" t="s">
        <v>62</v>
      </c>
      <c r="D35" s="85">
        <v>1</v>
      </c>
      <c r="E35" s="85">
        <f>117*15</f>
        <v>1755</v>
      </c>
      <c r="F35" s="86">
        <v>0.75</v>
      </c>
      <c r="G35" s="86">
        <v>3.5</v>
      </c>
      <c r="H35" s="85">
        <v>120</v>
      </c>
      <c r="I35" s="85">
        <v>0</v>
      </c>
      <c r="J35" s="48"/>
      <c r="K35" s="89">
        <f>F35*G35/7</f>
        <v>0.375</v>
      </c>
      <c r="L35" s="89">
        <f>(24-F35*G35/7)</f>
        <v>23.625</v>
      </c>
      <c r="M35" s="65">
        <f>(D35*E35*K35+(D35*I35*L35))</f>
        <v>658.125</v>
      </c>
      <c r="N35" s="72">
        <f>(M35/$C$1)</f>
        <v>0.0350767691568841</v>
      </c>
      <c r="O35" s="60">
        <f>IF(F35*G35&lt;1,0,(E35*D35)/H35)</f>
        <v>14.625</v>
      </c>
      <c r="P35" s="69">
        <f>M35*365.25/1000</f>
        <v>240.38015625</v>
      </c>
      <c r="Q35"/>
      <c r="S35" s="8"/>
      <c r="Y35" s="8"/>
      <c r="AA35" s="12"/>
      <c r="AD35" s="8"/>
      <c r="AE35" s="11"/>
    </row>
    <row r="36" spans="1:27" ht="18" customHeight="1">
      <c r="A36" s="87"/>
      <c r="B36" s="68" t="s">
        <v>85</v>
      </c>
      <c r="C36" s="59" t="s">
        <v>51</v>
      </c>
      <c r="D36" s="85">
        <v>6</v>
      </c>
      <c r="E36" s="85">
        <v>60</v>
      </c>
      <c r="F36" s="86">
        <v>3</v>
      </c>
      <c r="G36" s="86">
        <v>7</v>
      </c>
      <c r="H36" s="85">
        <v>120</v>
      </c>
      <c r="I36" s="85">
        <v>0</v>
      </c>
      <c r="J36" s="48"/>
      <c r="K36" s="89">
        <f>F36*G36/7</f>
        <v>3</v>
      </c>
      <c r="L36" s="89">
        <f>(24-F36*G36/7)</f>
        <v>21</v>
      </c>
      <c r="M36" s="65">
        <f>(D36*E36*K36+(D36*I36*L36))</f>
        <v>1080</v>
      </c>
      <c r="N36" s="72">
        <f>(M36/$C$1)</f>
        <v>0.05756187759078416</v>
      </c>
      <c r="O36" s="60">
        <f>IF(F36*G36&lt;1,0,(E36*D36)/H36)</f>
        <v>3</v>
      </c>
      <c r="P36" s="69">
        <f>M36*365.25/1000</f>
        <v>394.47</v>
      </c>
      <c r="Q36"/>
      <c r="Y36" s="8"/>
      <c r="AA36" s="12"/>
    </row>
    <row r="37" spans="1:27" ht="18" customHeight="1">
      <c r="A37" s="87"/>
      <c r="B37" s="68" t="s">
        <v>122</v>
      </c>
      <c r="C37" s="59" t="s">
        <v>51</v>
      </c>
      <c r="D37" s="85">
        <v>1</v>
      </c>
      <c r="E37" s="85">
        <v>75</v>
      </c>
      <c r="F37" s="86">
        <v>4</v>
      </c>
      <c r="G37" s="86">
        <v>7</v>
      </c>
      <c r="H37" s="85">
        <v>120</v>
      </c>
      <c r="I37" s="85">
        <v>0</v>
      </c>
      <c r="J37" s="48"/>
      <c r="K37" s="89">
        <f>F37*G37/7</f>
        <v>4</v>
      </c>
      <c r="L37" s="89">
        <f>(24-F37*G37/7)</f>
        <v>20</v>
      </c>
      <c r="M37" s="65">
        <f>(D37*E37*K37+(D37*I37*L37))</f>
        <v>300</v>
      </c>
      <c r="N37" s="72">
        <f>(M37/$C$1)</f>
        <v>0.01598941044188449</v>
      </c>
      <c r="O37" s="60">
        <f>IF(F37*G37&lt;1,0,(E37*D37)/H37)</f>
        <v>0.625</v>
      </c>
      <c r="P37" s="69">
        <f>M37*365.25/1000</f>
        <v>109.575</v>
      </c>
      <c r="Q37"/>
      <c r="Y37" s="8"/>
      <c r="AA37" s="12"/>
    </row>
    <row r="38" spans="1:25" ht="18" customHeight="1">
      <c r="A38" s="87" t="s">
        <v>110</v>
      </c>
      <c r="B38" s="68" t="s">
        <v>3</v>
      </c>
      <c r="C38" s="59" t="s">
        <v>60</v>
      </c>
      <c r="D38" s="85">
        <v>1</v>
      </c>
      <c r="E38" s="85">
        <f>117*20</f>
        <v>2340</v>
      </c>
      <c r="F38" s="86">
        <v>0.75</v>
      </c>
      <c r="G38" s="86">
        <v>7</v>
      </c>
      <c r="H38" s="85">
        <v>120</v>
      </c>
      <c r="I38" s="85">
        <v>0</v>
      </c>
      <c r="J38" s="48"/>
      <c r="K38" s="89">
        <f>F38*G38/7</f>
        <v>0.75</v>
      </c>
      <c r="L38" s="89">
        <f>(24-F38*G38/7)</f>
        <v>23.25</v>
      </c>
      <c r="M38" s="65">
        <f>(D38*E38*K38+(D38*I38*L38))</f>
        <v>1755</v>
      </c>
      <c r="N38" s="72">
        <f>(M38/$C$1)</f>
        <v>0.09353805108502426</v>
      </c>
      <c r="O38" s="60">
        <f>IF(F38*G38&lt;1,0,(E38*D38)/H38)</f>
        <v>19.5</v>
      </c>
      <c r="P38" s="69">
        <f>M38*365.25/1000</f>
        <v>641.01375</v>
      </c>
      <c r="Q38"/>
      <c r="S38" s="17"/>
      <c r="Y38" s="8"/>
    </row>
    <row r="39" spans="1:30" ht="18" customHeight="1">
      <c r="A39" s="87"/>
      <c r="B39" s="68" t="s">
        <v>82</v>
      </c>
      <c r="C39" s="59" t="s">
        <v>28</v>
      </c>
      <c r="D39" s="85">
        <v>3</v>
      </c>
      <c r="E39" s="85">
        <v>75</v>
      </c>
      <c r="F39" s="86">
        <v>6</v>
      </c>
      <c r="G39" s="86">
        <v>7</v>
      </c>
      <c r="H39" s="85">
        <v>120</v>
      </c>
      <c r="I39" s="85">
        <v>0</v>
      </c>
      <c r="J39" s="48"/>
      <c r="K39" s="89">
        <f>F39*G39/7</f>
        <v>6</v>
      </c>
      <c r="L39" s="89">
        <f>(24-F39*G39/7)</f>
        <v>18</v>
      </c>
      <c r="M39" s="65">
        <f>(D39*E39*K39+(D39*I39*L39))</f>
        <v>1350</v>
      </c>
      <c r="N39" s="72">
        <f>(M39/$C$1)</f>
        <v>0.0719523469884802</v>
      </c>
      <c r="O39" s="60">
        <f>IF(F39*G39&lt;1,0,(E39*D39)/H39)</f>
        <v>1.875</v>
      </c>
      <c r="P39" s="69">
        <f>M39*365.25/1000</f>
        <v>493.0875</v>
      </c>
      <c r="Q39"/>
      <c r="AD39" s="8"/>
    </row>
    <row r="40" spans="1:30" ht="18" customHeight="1">
      <c r="A40" s="87"/>
      <c r="B40" s="68" t="s">
        <v>81</v>
      </c>
      <c r="C40" s="59" t="s">
        <v>28</v>
      </c>
      <c r="D40" s="85">
        <v>5</v>
      </c>
      <c r="E40" s="85">
        <v>75</v>
      </c>
      <c r="F40" s="86">
        <v>4</v>
      </c>
      <c r="G40" s="86">
        <v>3</v>
      </c>
      <c r="H40" s="85">
        <v>120</v>
      </c>
      <c r="I40" s="85">
        <v>0</v>
      </c>
      <c r="J40" s="48"/>
      <c r="K40" s="89">
        <f>F40*G40/7</f>
        <v>1.7142857142857142</v>
      </c>
      <c r="L40" s="89">
        <f>(24-F40*G40/7)</f>
        <v>22.285714285714285</v>
      </c>
      <c r="M40" s="65">
        <f>(D40*E40*K40+(D40*I40*L40))</f>
        <v>642.8571428571428</v>
      </c>
      <c r="N40" s="72">
        <f>(M40/$C$1)</f>
        <v>0.03426302237546676</v>
      </c>
      <c r="O40" s="60">
        <f>IF(F40*G40&lt;1,0,(E40*D40)/H40)</f>
        <v>3.125</v>
      </c>
      <c r="P40" s="69">
        <f>M40*365.25/1000</f>
        <v>234.8035714285714</v>
      </c>
      <c r="Q40"/>
      <c r="S40" s="8"/>
      <c r="AD40" s="8"/>
    </row>
    <row r="41" spans="1:25" ht="18" customHeight="1">
      <c r="A41" s="87"/>
      <c r="B41" s="68" t="s">
        <v>84</v>
      </c>
      <c r="C41" s="59" t="s">
        <v>28</v>
      </c>
      <c r="D41" s="85">
        <v>3</v>
      </c>
      <c r="E41" s="85">
        <v>75</v>
      </c>
      <c r="F41" s="86">
        <v>2</v>
      </c>
      <c r="G41" s="86">
        <v>7</v>
      </c>
      <c r="H41" s="85">
        <v>120</v>
      </c>
      <c r="I41" s="85">
        <v>0</v>
      </c>
      <c r="J41" s="48"/>
      <c r="K41" s="89">
        <f>F41*G41/7</f>
        <v>2</v>
      </c>
      <c r="L41" s="89">
        <f>(24-F41*G41/7)</f>
        <v>22</v>
      </c>
      <c r="M41" s="65">
        <f>(D41*E41*K41+(D41*I41*L41))</f>
        <v>450</v>
      </c>
      <c r="N41" s="72">
        <f>(M41/$C$1)</f>
        <v>0.023984115662826735</v>
      </c>
      <c r="O41" s="60">
        <f>IF(F41*G41&lt;1,0,(E41*D41)/H41)</f>
        <v>1.875</v>
      </c>
      <c r="P41" s="69">
        <f>M41*365.25/1000</f>
        <v>164.3625</v>
      </c>
      <c r="Q41"/>
      <c r="S41" s="8"/>
      <c r="Y41" s="8"/>
    </row>
    <row r="42" spans="1:25" ht="18" customHeight="1">
      <c r="A42" s="87"/>
      <c r="B42" s="68" t="s">
        <v>83</v>
      </c>
      <c r="C42" s="59" t="s">
        <v>28</v>
      </c>
      <c r="D42" s="85">
        <v>1</v>
      </c>
      <c r="E42" s="85">
        <v>100</v>
      </c>
      <c r="F42" s="86">
        <v>4</v>
      </c>
      <c r="G42" s="86">
        <v>7</v>
      </c>
      <c r="H42" s="85">
        <v>120</v>
      </c>
      <c r="I42" s="85">
        <v>0</v>
      </c>
      <c r="J42" s="48"/>
      <c r="K42" s="89">
        <f>F42*G42/7</f>
        <v>4</v>
      </c>
      <c r="L42" s="89">
        <f>(24-F42*G42/7)</f>
        <v>20</v>
      </c>
      <c r="M42" s="65">
        <f>(D42*E42*K42+(D42*I42*L42))</f>
        <v>400</v>
      </c>
      <c r="N42" s="72">
        <f>(M42/$C$1)</f>
        <v>0.021319213922512653</v>
      </c>
      <c r="O42" s="60">
        <f>IF(F42*G42&lt;1,0,(E42*D42)/H42)</f>
        <v>0.8333333333333334</v>
      </c>
      <c r="P42" s="69">
        <f>M42*365.25/1000</f>
        <v>146.1</v>
      </c>
      <c r="Q42"/>
      <c r="S42" s="8"/>
      <c r="Y42" s="8"/>
    </row>
    <row r="43" spans="1:30" ht="18" customHeight="1">
      <c r="A43" s="90" t="s">
        <v>110</v>
      </c>
      <c r="B43" s="68" t="s">
        <v>14</v>
      </c>
      <c r="C43" s="59" t="s">
        <v>28</v>
      </c>
      <c r="D43" s="85">
        <v>1</v>
      </c>
      <c r="E43" s="85">
        <v>20</v>
      </c>
      <c r="F43" s="86">
        <v>2</v>
      </c>
      <c r="G43" s="86">
        <v>7</v>
      </c>
      <c r="H43" s="85">
        <v>120</v>
      </c>
      <c r="I43" s="85">
        <v>14</v>
      </c>
      <c r="J43" s="48"/>
      <c r="K43" s="89">
        <f>F43*G43/7</f>
        <v>2</v>
      </c>
      <c r="L43" s="89">
        <f>(24-F43*G43/7)</f>
        <v>22</v>
      </c>
      <c r="M43" s="65">
        <f>(D43*E43*K43+(D43*I43*L43))</f>
        <v>348</v>
      </c>
      <c r="N43" s="72">
        <f>(M43/$C$1)</f>
        <v>0.01854771611258601</v>
      </c>
      <c r="O43" s="60">
        <f>IF(F43*G43&lt;1,0,(E43*D43)/H43)</f>
        <v>0.16666666666666666</v>
      </c>
      <c r="P43" s="69">
        <f>M43*365.25/1000</f>
        <v>127.107</v>
      </c>
      <c r="Q43"/>
      <c r="S43" s="8"/>
      <c r="Y43" s="8"/>
      <c r="AD43" s="8"/>
    </row>
    <row r="44" spans="1:30" ht="18" customHeight="1">
      <c r="A44" s="87"/>
      <c r="B44" s="68" t="s">
        <v>17</v>
      </c>
      <c r="C44" s="59" t="s">
        <v>28</v>
      </c>
      <c r="D44" s="85">
        <v>1</v>
      </c>
      <c r="E44" s="85">
        <v>500</v>
      </c>
      <c r="F44" s="86">
        <v>0.5</v>
      </c>
      <c r="G44" s="86">
        <v>7</v>
      </c>
      <c r="H44" s="85">
        <v>120</v>
      </c>
      <c r="I44" s="85">
        <v>4</v>
      </c>
      <c r="J44" s="48"/>
      <c r="K44" s="89">
        <f>F44*G44/7</f>
        <v>0.5</v>
      </c>
      <c r="L44" s="89">
        <f>(24-F44*G44/7)</f>
        <v>23.5</v>
      </c>
      <c r="M44" s="65">
        <f>(D44*E44*K44+(D44*I44*L44))</f>
        <v>344</v>
      </c>
      <c r="N44" s="72">
        <f>(M44/$C$1)</f>
        <v>0.01833452397336088</v>
      </c>
      <c r="O44" s="60">
        <f>IF(F44*G44&lt;1,0,(E44*D44)/H44)</f>
        <v>4.166666666666667</v>
      </c>
      <c r="P44" s="69">
        <f>M44*365.25/1000</f>
        <v>125.646</v>
      </c>
      <c r="Q44"/>
      <c r="Y44" s="8"/>
      <c r="AD44" s="8"/>
    </row>
    <row r="45" spans="1:30" ht="18" customHeight="1">
      <c r="A45" s="87" t="s">
        <v>110</v>
      </c>
      <c r="B45" s="68" t="s">
        <v>11</v>
      </c>
      <c r="C45" s="59" t="s">
        <v>28</v>
      </c>
      <c r="D45" s="85">
        <v>1</v>
      </c>
      <c r="E45" s="85">
        <v>110</v>
      </c>
      <c r="F45" s="86">
        <v>2</v>
      </c>
      <c r="G45" s="86">
        <v>7</v>
      </c>
      <c r="H45" s="85">
        <v>120</v>
      </c>
      <c r="I45" s="85">
        <v>4</v>
      </c>
      <c r="J45" s="48"/>
      <c r="K45" s="89">
        <f>F45*G45/7</f>
        <v>2</v>
      </c>
      <c r="L45" s="89">
        <f>(24-F45*G45/7)</f>
        <v>22</v>
      </c>
      <c r="M45" s="65">
        <f>(D45*E45*K45+(D45*I45*L45))</f>
        <v>308</v>
      </c>
      <c r="N45" s="72">
        <f>(M45/$C$1)</f>
        <v>0.016415794720334744</v>
      </c>
      <c r="O45" s="60">
        <f>IF(F45*G45&lt;1,0,(E45*D45)/H45)</f>
        <v>0.9166666666666666</v>
      </c>
      <c r="P45" s="69">
        <f>M45*365.25/1000</f>
        <v>112.497</v>
      </c>
      <c r="Q45"/>
      <c r="Y45" s="8"/>
      <c r="AD45" s="8"/>
    </row>
    <row r="46" spans="1:30" ht="18" customHeight="1">
      <c r="A46" s="87"/>
      <c r="B46" s="68" t="s">
        <v>16</v>
      </c>
      <c r="C46" s="59" t="s">
        <v>28</v>
      </c>
      <c r="D46" s="85">
        <v>1</v>
      </c>
      <c r="E46" s="85">
        <v>35</v>
      </c>
      <c r="F46" s="86">
        <v>0.5</v>
      </c>
      <c r="G46" s="86">
        <v>7</v>
      </c>
      <c r="H46" s="85">
        <v>120</v>
      </c>
      <c r="I46" s="85">
        <v>8</v>
      </c>
      <c r="J46" s="48"/>
      <c r="K46" s="89">
        <f>F46*G46/7</f>
        <v>0.5</v>
      </c>
      <c r="L46" s="89">
        <f>(24-F46*G46/7)</f>
        <v>23.5</v>
      </c>
      <c r="M46" s="65">
        <f>(D46*E46*K46+(D46*I46*L46))</f>
        <v>205.5</v>
      </c>
      <c r="N46" s="72">
        <f>(M46/$C$1)</f>
        <v>0.010952746152690875</v>
      </c>
      <c r="O46" s="60">
        <f>IF(F46*G46&lt;1,0,(E46*D46)/H46)</f>
        <v>0.2916666666666667</v>
      </c>
      <c r="P46" s="69">
        <f>M46*365.25/1000</f>
        <v>75.058875</v>
      </c>
      <c r="Q46"/>
      <c r="Y46" s="8"/>
      <c r="AD46" s="8"/>
    </row>
    <row r="47" spans="1:30" ht="18" customHeight="1">
      <c r="A47" s="87"/>
      <c r="B47" s="68" t="s">
        <v>13</v>
      </c>
      <c r="C47" s="59" t="s">
        <v>28</v>
      </c>
      <c r="D47" s="85">
        <v>1</v>
      </c>
      <c r="E47" s="85">
        <v>20</v>
      </c>
      <c r="F47" s="86">
        <v>1</v>
      </c>
      <c r="G47" s="86">
        <v>7</v>
      </c>
      <c r="H47" s="85">
        <v>120</v>
      </c>
      <c r="I47" s="85">
        <v>8</v>
      </c>
      <c r="J47" s="48"/>
      <c r="K47" s="89">
        <f>F47*G47/7</f>
        <v>1</v>
      </c>
      <c r="L47" s="89">
        <f>(24-F47*G47/7)</f>
        <v>23</v>
      </c>
      <c r="M47" s="65">
        <f>(D47*E47*K47+(D47*I47*L47))</f>
        <v>204</v>
      </c>
      <c r="N47" s="72">
        <f>(M47/$C$1)</f>
        <v>0.010872799100481454</v>
      </c>
      <c r="O47" s="60">
        <f>IF(F47*G47&lt;1,0,(E47*D47)/H47)</f>
        <v>0.16666666666666666</v>
      </c>
      <c r="P47" s="69">
        <f>M47*365.25/1000</f>
        <v>74.511</v>
      </c>
      <c r="Q47"/>
      <c r="Y47" s="8"/>
      <c r="AD47" s="8"/>
    </row>
    <row r="48" spans="1:30" ht="18" customHeight="1">
      <c r="A48" s="87"/>
      <c r="B48" s="68" t="s">
        <v>117</v>
      </c>
      <c r="C48" s="59" t="s">
        <v>28</v>
      </c>
      <c r="D48" s="85">
        <v>2</v>
      </c>
      <c r="E48" s="85">
        <v>75</v>
      </c>
      <c r="F48" s="86">
        <v>1</v>
      </c>
      <c r="G48" s="86">
        <v>7</v>
      </c>
      <c r="H48" s="85">
        <v>120</v>
      </c>
      <c r="I48" s="85">
        <v>0</v>
      </c>
      <c r="J48" s="48"/>
      <c r="K48" s="89">
        <f>F48*G48/7</f>
        <v>1</v>
      </c>
      <c r="L48" s="89">
        <f>(24-F48*G48/7)</f>
        <v>23</v>
      </c>
      <c r="M48" s="65">
        <f>(D48*E48*K48+(D48*I48*L48))</f>
        <v>150</v>
      </c>
      <c r="N48" s="72">
        <f>(M48/$C$1)</f>
        <v>0.007994705220942245</v>
      </c>
      <c r="O48" s="60">
        <f>IF(F48*G48&lt;1,0,(E48*D48)/H48)</f>
        <v>1.25</v>
      </c>
      <c r="P48" s="69">
        <f>M48*365.25/1000</f>
        <v>54.7875</v>
      </c>
      <c r="Q48"/>
      <c r="Y48" s="8"/>
      <c r="AD48" s="8"/>
    </row>
    <row r="49" spans="1:30" ht="18" customHeight="1">
      <c r="A49" s="87"/>
      <c r="B49" s="68" t="s">
        <v>12</v>
      </c>
      <c r="C49" s="59" t="s">
        <v>28</v>
      </c>
      <c r="D49" s="85">
        <v>0</v>
      </c>
      <c r="E49" s="85">
        <v>150</v>
      </c>
      <c r="F49" s="86"/>
      <c r="G49" s="86">
        <v>7</v>
      </c>
      <c r="H49" s="85">
        <v>120</v>
      </c>
      <c r="I49" s="85">
        <v>4</v>
      </c>
      <c r="J49" s="48"/>
      <c r="K49" s="89">
        <f>F49*G49/7</f>
        <v>0</v>
      </c>
      <c r="L49" s="89">
        <f>(24-F49*G49/7)</f>
        <v>24</v>
      </c>
      <c r="M49" s="65">
        <f>(D49*E49*K49+(D49*I49*L49))</f>
        <v>0</v>
      </c>
      <c r="N49" s="72">
        <f>(M49/$C$1)</f>
        <v>0</v>
      </c>
      <c r="O49" s="60">
        <f>IF(F49*G49&lt;1,0,(E49*D49)/H49)</f>
        <v>0</v>
      </c>
      <c r="P49" s="69">
        <f>M49*365.25/1000</f>
        <v>0</v>
      </c>
      <c r="Q49"/>
      <c r="Y49" s="8"/>
      <c r="AD49" s="8"/>
    </row>
    <row r="50" spans="1:30" ht="18" customHeight="1">
      <c r="A50" s="87"/>
      <c r="B50" s="68" t="s">
        <v>86</v>
      </c>
      <c r="C50" s="59" t="s">
        <v>33</v>
      </c>
      <c r="D50" s="85">
        <v>7</v>
      </c>
      <c r="E50" s="85">
        <v>40</v>
      </c>
      <c r="F50" s="86">
        <v>4</v>
      </c>
      <c r="G50" s="86">
        <v>7</v>
      </c>
      <c r="H50" s="85">
        <v>120</v>
      </c>
      <c r="I50" s="85">
        <v>0</v>
      </c>
      <c r="J50" s="48"/>
      <c r="K50" s="89">
        <f>F50*G50/7</f>
        <v>4</v>
      </c>
      <c r="L50" s="89">
        <f>(24-F50*G50/7)</f>
        <v>20</v>
      </c>
      <c r="M50" s="65">
        <f>(D50*E50*K50+(D50*I50*L50))</f>
        <v>1120</v>
      </c>
      <c r="N50" s="72">
        <f>(M50/$C$1)</f>
        <v>0.05969379898303543</v>
      </c>
      <c r="O50" s="60">
        <f>IF(F50*G50&lt;1,0,(E50*D50)/H50)</f>
        <v>2.3333333333333335</v>
      </c>
      <c r="P50" s="69">
        <f>M50*365.25/1000</f>
        <v>409.08</v>
      </c>
      <c r="Q50"/>
      <c r="Y50" s="8"/>
      <c r="AD50" s="8"/>
    </row>
    <row r="51" spans="1:30" ht="18" customHeight="1">
      <c r="A51" s="87"/>
      <c r="B51" s="68" t="s">
        <v>127</v>
      </c>
      <c r="C51" s="59" t="s">
        <v>33</v>
      </c>
      <c r="D51" s="85">
        <v>3</v>
      </c>
      <c r="E51" s="85">
        <v>75</v>
      </c>
      <c r="F51" s="86">
        <v>4</v>
      </c>
      <c r="G51" s="86">
        <v>5</v>
      </c>
      <c r="H51" s="85">
        <v>120</v>
      </c>
      <c r="I51" s="85">
        <v>0</v>
      </c>
      <c r="J51" s="48"/>
      <c r="K51" s="89">
        <f>F51*G51/7</f>
        <v>2.857142857142857</v>
      </c>
      <c r="L51" s="89">
        <f>(24-F51*G51/7)</f>
        <v>21.142857142857142</v>
      </c>
      <c r="M51" s="65">
        <f>(D51*E51*K51+(D51*I51*L51))</f>
        <v>642.8571428571429</v>
      </c>
      <c r="N51" s="72">
        <f>(M51/$C$1)</f>
        <v>0.034263022375466766</v>
      </c>
      <c r="O51" s="60">
        <f>IF(F51*G51&lt;1,0,(E51*D51)/H51)</f>
        <v>1.875</v>
      </c>
      <c r="P51" s="69">
        <f>M51*365.25/1000</f>
        <v>234.80357142857144</v>
      </c>
      <c r="Q51"/>
      <c r="Y51" s="8"/>
      <c r="AD51" s="8"/>
    </row>
    <row r="52" spans="1:30" ht="18" customHeight="1">
      <c r="A52" s="87"/>
      <c r="B52" s="68" t="s">
        <v>69</v>
      </c>
      <c r="C52" s="59" t="s">
        <v>33</v>
      </c>
      <c r="D52" s="85">
        <v>1</v>
      </c>
      <c r="E52" s="85">
        <v>50</v>
      </c>
      <c r="F52" s="86">
        <v>2</v>
      </c>
      <c r="G52" s="86">
        <v>5</v>
      </c>
      <c r="H52" s="85">
        <v>120</v>
      </c>
      <c r="I52" s="85">
        <v>4</v>
      </c>
      <c r="J52" s="48"/>
      <c r="K52" s="89">
        <f>F52*G52/7</f>
        <v>1.4285714285714286</v>
      </c>
      <c r="L52" s="89">
        <f>(24-F52*G52/7)</f>
        <v>22.571428571428573</v>
      </c>
      <c r="M52" s="65">
        <f>(D52*E52*K52+(D52*I52*L52))</f>
        <v>161.71428571428572</v>
      </c>
      <c r="N52" s="72">
        <f>(M52/$C$1)</f>
        <v>0.008619053628672973</v>
      </c>
      <c r="O52" s="60">
        <f>IF(F52*G52&lt;1,0,(E52*D52)/H52)</f>
        <v>0.4166666666666667</v>
      </c>
      <c r="P52" s="69">
        <f>M52*365.25/1000</f>
        <v>59.066142857142864</v>
      </c>
      <c r="Q52"/>
      <c r="Y52" s="8"/>
      <c r="AD52" s="8"/>
    </row>
    <row r="53" spans="1:30" ht="18" customHeight="1">
      <c r="A53" s="87"/>
      <c r="B53" s="68" t="s">
        <v>15</v>
      </c>
      <c r="C53" s="59" t="s">
        <v>33</v>
      </c>
      <c r="D53" s="85">
        <v>1</v>
      </c>
      <c r="E53" s="85">
        <v>8</v>
      </c>
      <c r="F53" s="86">
        <v>0.25</v>
      </c>
      <c r="G53" s="86">
        <v>7</v>
      </c>
      <c r="H53" s="85">
        <v>120</v>
      </c>
      <c r="I53" s="85">
        <v>6</v>
      </c>
      <c r="J53" s="61">
        <v>35</v>
      </c>
      <c r="K53" s="89">
        <f>F53*G53/7</f>
        <v>0.25</v>
      </c>
      <c r="L53" s="89">
        <f>(24-F53*G53/7)</f>
        <v>23.75</v>
      </c>
      <c r="M53" s="65">
        <f>(D53*E53*K53+(D53*I53*L53))</f>
        <v>144.5</v>
      </c>
      <c r="N53" s="72">
        <f>(M53/$C$1)</f>
        <v>0.007701566029507696</v>
      </c>
      <c r="O53" s="60">
        <f>IF(F53*G53&lt;1,0,(E53*D53)/H53)</f>
        <v>0.06666666666666667</v>
      </c>
      <c r="P53" s="69">
        <f>M53*365.25/1000</f>
        <v>52.778625</v>
      </c>
      <c r="Q53"/>
      <c r="Y53" s="8"/>
      <c r="AD53" s="8"/>
    </row>
    <row r="54" spans="1:30" ht="18" customHeight="1">
      <c r="A54" s="87" t="s">
        <v>110</v>
      </c>
      <c r="B54" s="68" t="s">
        <v>79</v>
      </c>
      <c r="C54" s="59" t="s">
        <v>33</v>
      </c>
      <c r="D54" s="85">
        <v>1</v>
      </c>
      <c r="E54" s="85">
        <v>35</v>
      </c>
      <c r="F54" s="86">
        <v>0.1</v>
      </c>
      <c r="G54" s="86">
        <v>7</v>
      </c>
      <c r="H54" s="85">
        <v>120</v>
      </c>
      <c r="I54" s="85">
        <v>4</v>
      </c>
      <c r="J54" s="48"/>
      <c r="K54" s="89">
        <f>F54*G54/7</f>
        <v>0.1</v>
      </c>
      <c r="L54" s="89">
        <f>(24-F54*G54/7)</f>
        <v>23.9</v>
      </c>
      <c r="M54" s="65">
        <f>(D54*E54*K54+(D54*I54*L54))</f>
        <v>99.1</v>
      </c>
      <c r="N54" s="72">
        <f>(M54/$C$1)</f>
        <v>0.0052818352493025095</v>
      </c>
      <c r="O54" s="60">
        <f>IF(F54*G54&lt;1,0,(E54*D54)/H54)</f>
        <v>0</v>
      </c>
      <c r="P54" s="69">
        <f>M54*365.25/1000</f>
        <v>36.196275</v>
      </c>
      <c r="Q54"/>
      <c r="Y54" s="8"/>
      <c r="AD54" s="8"/>
    </row>
    <row r="55" spans="1:30" ht="18" customHeight="1">
      <c r="A55" s="87"/>
      <c r="B55" s="68" t="s">
        <v>72</v>
      </c>
      <c r="C55" s="59" t="s">
        <v>33</v>
      </c>
      <c r="D55" s="85">
        <v>3</v>
      </c>
      <c r="E55" s="85">
        <v>90</v>
      </c>
      <c r="F55" s="86">
        <v>0.25</v>
      </c>
      <c r="G55" s="86">
        <v>7</v>
      </c>
      <c r="H55" s="85">
        <v>120</v>
      </c>
      <c r="I55" s="85">
        <v>0</v>
      </c>
      <c r="J55" s="48"/>
      <c r="K55" s="89">
        <f>F55*G55/7</f>
        <v>0.25</v>
      </c>
      <c r="L55" s="89">
        <f>(24-F55*G55/7)</f>
        <v>23.75</v>
      </c>
      <c r="M55" s="65">
        <f>(D55*E55*K55+(D55*I55*L55))</f>
        <v>67.5</v>
      </c>
      <c r="N55" s="72">
        <f>(M55/$C$1)</f>
        <v>0.00359761734942401</v>
      </c>
      <c r="O55" s="60">
        <f>IF(F55*G55&lt;1,0,(E55*D55)/H55)</f>
        <v>2.25</v>
      </c>
      <c r="P55" s="69">
        <f>M55*365.25/1000</f>
        <v>24.654375</v>
      </c>
      <c r="Q55"/>
      <c r="Y55" s="8"/>
      <c r="AD55" s="8"/>
    </row>
    <row r="56" spans="1:30" ht="18" customHeight="1">
      <c r="A56" s="87"/>
      <c r="B56" s="68" t="s">
        <v>6</v>
      </c>
      <c r="C56" s="59" t="s">
        <v>33</v>
      </c>
      <c r="D56" s="85">
        <v>1</v>
      </c>
      <c r="E56" s="85">
        <v>700</v>
      </c>
      <c r="F56" s="86">
        <v>0.5</v>
      </c>
      <c r="G56" s="86">
        <v>1</v>
      </c>
      <c r="H56" s="85">
        <v>120</v>
      </c>
      <c r="I56" s="85">
        <v>0</v>
      </c>
      <c r="J56" s="48"/>
      <c r="K56" s="89">
        <f>F56*G56/7</f>
        <v>0.07142857142857142</v>
      </c>
      <c r="L56" s="89">
        <f>(24-F56*G56/7)</f>
        <v>23.928571428571427</v>
      </c>
      <c r="M56" s="65">
        <f>(D56*E56*K56+(D56*I56*L56))</f>
        <v>50</v>
      </c>
      <c r="N56" s="72">
        <f>(M56/$C$1)</f>
        <v>0.0026649017403140816</v>
      </c>
      <c r="O56" s="60">
        <f>IF(F56*G56&lt;1,0,(E56*D56)/H56)</f>
        <v>0</v>
      </c>
      <c r="P56" s="69">
        <f>M56*365.25/1000</f>
        <v>18.2625</v>
      </c>
      <c r="Q56"/>
      <c r="Y56" s="8"/>
      <c r="AD56" s="8"/>
    </row>
    <row r="57" spans="1:30" ht="18" customHeight="1">
      <c r="A57" s="87"/>
      <c r="B57" s="68" t="s">
        <v>129</v>
      </c>
      <c r="C57" s="59" t="s">
        <v>33</v>
      </c>
      <c r="D57" s="85">
        <v>2</v>
      </c>
      <c r="E57" s="85">
        <v>40</v>
      </c>
      <c r="F57" s="86">
        <v>0.25</v>
      </c>
      <c r="G57" s="86">
        <v>4</v>
      </c>
      <c r="H57" s="85">
        <v>120</v>
      </c>
      <c r="I57" s="85">
        <v>0</v>
      </c>
      <c r="J57" s="48"/>
      <c r="K57" s="89">
        <f>F57*G57/7</f>
        <v>0.14285714285714285</v>
      </c>
      <c r="L57" s="89">
        <f>(24-F57*G57/7)</f>
        <v>23.857142857142858</v>
      </c>
      <c r="M57" s="65">
        <f>(D57*E57*K57+(D57*I57*L57))</f>
        <v>11.428571428571427</v>
      </c>
      <c r="N57" s="72">
        <f>(M57/$C$1)</f>
        <v>0.0006091203977860757</v>
      </c>
      <c r="O57" s="60">
        <f>IF(F57*G57&lt;1,0,(E57*D57)/H57)</f>
        <v>0.6666666666666666</v>
      </c>
      <c r="P57" s="69">
        <f>M57*365.25/1000</f>
        <v>4.1742857142857135</v>
      </c>
      <c r="Q57"/>
      <c r="Y57" s="8"/>
      <c r="AD57" s="8"/>
    </row>
    <row r="58" spans="1:30" ht="18" customHeight="1">
      <c r="A58" s="87"/>
      <c r="B58" s="68" t="s">
        <v>129</v>
      </c>
      <c r="C58" s="59" t="s">
        <v>33</v>
      </c>
      <c r="D58" s="85">
        <v>1</v>
      </c>
      <c r="E58" s="85">
        <v>60</v>
      </c>
      <c r="F58" s="86">
        <v>0.25</v>
      </c>
      <c r="G58" s="86">
        <v>4</v>
      </c>
      <c r="H58" s="85">
        <v>120</v>
      </c>
      <c r="I58" s="85">
        <v>0</v>
      </c>
      <c r="J58" s="48"/>
      <c r="K58" s="89">
        <f>F58*G58/7</f>
        <v>0.14285714285714285</v>
      </c>
      <c r="L58" s="89">
        <f>(24-F58*G58/7)</f>
        <v>23.857142857142858</v>
      </c>
      <c r="M58" s="65">
        <f>(D58*E58*K58+(D58*I58*L58))</f>
        <v>8.571428571428571</v>
      </c>
      <c r="N58" s="72">
        <f>(M58/$C$1)</f>
        <v>0.00045684029833955686</v>
      </c>
      <c r="O58" s="60">
        <f>IF(F58*G58&lt;1,0,(E58*D58)/H58)</f>
        <v>0.5</v>
      </c>
      <c r="P58" s="69">
        <f>M58*365.25/1000</f>
        <v>3.130714285714286</v>
      </c>
      <c r="Q58"/>
      <c r="Y58" s="8"/>
      <c r="AD58" s="8"/>
    </row>
    <row r="59" spans="1:30" ht="18" customHeight="1">
      <c r="A59" s="87"/>
      <c r="B59" s="68" t="s">
        <v>131</v>
      </c>
      <c r="C59" s="59" t="s">
        <v>33</v>
      </c>
      <c r="D59" s="85">
        <v>1</v>
      </c>
      <c r="E59" s="85">
        <v>10</v>
      </c>
      <c r="F59" s="86">
        <v>0.25</v>
      </c>
      <c r="G59" s="86">
        <v>4</v>
      </c>
      <c r="H59" s="85">
        <v>120</v>
      </c>
      <c r="I59" s="85">
        <v>0</v>
      </c>
      <c r="J59" s="48"/>
      <c r="K59" s="89">
        <f>F59*G59/7</f>
        <v>0.14285714285714285</v>
      </c>
      <c r="L59" s="89">
        <f>(24-F59*G59/7)</f>
        <v>23.857142857142858</v>
      </c>
      <c r="M59" s="65">
        <f>(D59*E59*K59+(D59*I59*L59))</f>
        <v>1.4285714285714284</v>
      </c>
      <c r="N59" s="72">
        <f>(M59/$C$1)</f>
        <v>7.614004972325946E-05</v>
      </c>
      <c r="O59" s="60">
        <f>IF(F59*G59&lt;1,0,(E59*D59)/H59)</f>
        <v>0.08333333333333333</v>
      </c>
      <c r="P59" s="69">
        <f>M59*365.25/1000</f>
        <v>0.5217857142857142</v>
      </c>
      <c r="Q59"/>
      <c r="Y59" s="8"/>
      <c r="AD59" s="8"/>
    </row>
    <row r="60" spans="1:30" ht="18" customHeight="1">
      <c r="A60" s="87" t="s">
        <v>110</v>
      </c>
      <c r="B60" s="68" t="s">
        <v>106</v>
      </c>
      <c r="C60" s="59" t="s">
        <v>121</v>
      </c>
      <c r="D60" s="85">
        <v>0</v>
      </c>
      <c r="E60" s="85">
        <v>75</v>
      </c>
      <c r="F60" s="86">
        <v>24</v>
      </c>
      <c r="G60" s="86">
        <v>7</v>
      </c>
      <c r="H60" s="85">
        <v>120</v>
      </c>
      <c r="I60" s="85">
        <v>0</v>
      </c>
      <c r="J60" s="48"/>
      <c r="K60" s="89">
        <f>F60*G60/7</f>
        <v>24</v>
      </c>
      <c r="L60" s="89">
        <f>(24-F60*G60/7)</f>
        <v>0</v>
      </c>
      <c r="M60" s="65">
        <f>(D60*E60*K60+(D60*I60*L60))</f>
        <v>0</v>
      </c>
      <c r="N60" s="72">
        <f>(M60/$C$1)</f>
        <v>0</v>
      </c>
      <c r="O60" s="60">
        <f>IF(F60*G60&lt;1,0,(E60*D60)/H60)</f>
        <v>0</v>
      </c>
      <c r="P60" s="69">
        <f>M60*365.25/1000</f>
        <v>0</v>
      </c>
      <c r="Q60"/>
      <c r="Y60" s="8"/>
      <c r="AD60" s="8"/>
    </row>
    <row r="61" spans="1:30" ht="18" customHeight="1">
      <c r="A61" s="87"/>
      <c r="B61" s="68" t="s">
        <v>72</v>
      </c>
      <c r="C61" s="58" t="s">
        <v>53</v>
      </c>
      <c r="D61" s="85">
        <v>1</v>
      </c>
      <c r="E61" s="85">
        <v>90</v>
      </c>
      <c r="F61" s="86">
        <v>0.25</v>
      </c>
      <c r="G61" s="86">
        <v>7</v>
      </c>
      <c r="H61" s="85">
        <v>120</v>
      </c>
      <c r="I61" s="85">
        <v>0</v>
      </c>
      <c r="J61" s="48"/>
      <c r="K61" s="89">
        <f>F61*G61/7</f>
        <v>0.25</v>
      </c>
      <c r="L61" s="89">
        <f>(24-F61*G61/7)</f>
        <v>23.75</v>
      </c>
      <c r="M61" s="65">
        <f>(D61*E61*K61+(D61*I61*L61))</f>
        <v>22.5</v>
      </c>
      <c r="N61" s="72">
        <f>(M61/$C$1)</f>
        <v>0.0011992057831413368</v>
      </c>
      <c r="O61" s="60">
        <f>IF(F61*G61&lt;1,0,(E61*D61)/H61)</f>
        <v>0.75</v>
      </c>
      <c r="P61" s="69">
        <f>M61*365.25/1000</f>
        <v>8.218125</v>
      </c>
      <c r="Q61"/>
      <c r="AA61" s="8"/>
      <c r="AD61" s="8"/>
    </row>
    <row r="62" spans="1:30" ht="18" customHeight="1">
      <c r="A62" s="87" t="s">
        <v>110</v>
      </c>
      <c r="B62" s="68" t="s">
        <v>64</v>
      </c>
      <c r="C62" s="58" t="s">
        <v>65</v>
      </c>
      <c r="D62" s="85">
        <v>5</v>
      </c>
      <c r="E62" s="85">
        <v>100</v>
      </c>
      <c r="F62" s="86">
        <v>1</v>
      </c>
      <c r="G62" s="86">
        <v>3</v>
      </c>
      <c r="H62" s="85">
        <v>120</v>
      </c>
      <c r="I62" s="85">
        <v>0</v>
      </c>
      <c r="J62" s="48"/>
      <c r="K62" s="89">
        <f>F62*G62/7</f>
        <v>0.42857142857142855</v>
      </c>
      <c r="L62" s="89">
        <f>(24-F62*G62/7)</f>
        <v>23.571428571428573</v>
      </c>
      <c r="M62" s="65">
        <f>(D62*E62*K62+(D62*I62*L62))</f>
        <v>214.28571428571428</v>
      </c>
      <c r="N62" s="72">
        <f>(M62/$C$1)</f>
        <v>0.01142100745848892</v>
      </c>
      <c r="O62" s="60">
        <f>IF(F62*G62&lt;1,0,(E62*D62)/H62)</f>
        <v>4.166666666666667</v>
      </c>
      <c r="P62" s="69">
        <f>M62*365.25/1000</f>
        <v>78.26785714285714</v>
      </c>
      <c r="Q62"/>
      <c r="AA62" s="8"/>
      <c r="AD62" s="8"/>
    </row>
    <row r="63" spans="1:16" ht="12.75">
      <c r="A63" s="87"/>
      <c r="B63" s="68" t="s">
        <v>107</v>
      </c>
      <c r="C63" s="58" t="s">
        <v>65</v>
      </c>
      <c r="D63" s="85">
        <v>10</v>
      </c>
      <c r="E63" s="85">
        <v>20</v>
      </c>
      <c r="F63" s="86">
        <v>2</v>
      </c>
      <c r="G63" s="86">
        <v>3</v>
      </c>
      <c r="H63" s="85">
        <v>120</v>
      </c>
      <c r="I63" s="85">
        <v>0</v>
      </c>
      <c r="J63" s="48"/>
      <c r="K63" s="89">
        <f>F63*G63/7</f>
        <v>0.8571428571428571</v>
      </c>
      <c r="L63" s="89">
        <f>(24-F63*G63/7)</f>
        <v>23.142857142857142</v>
      </c>
      <c r="M63" s="65">
        <f>(D63*E63*K63+(D63*I63*L63))</f>
        <v>171.42857142857142</v>
      </c>
      <c r="N63" s="72">
        <f>(M63/$C$1)</f>
        <v>0.009136805966791136</v>
      </c>
      <c r="O63" s="60">
        <f>IF(F63*G63&lt;1,0,(E63*D63)/H63)</f>
        <v>1.6666666666666667</v>
      </c>
      <c r="P63" s="69">
        <f>M63*365.25/1000</f>
        <v>62.61428571428571</v>
      </c>
    </row>
    <row r="64" spans="1:16" ht="12.75">
      <c r="A64" s="87"/>
      <c r="B64" s="68" t="s">
        <v>108</v>
      </c>
      <c r="C64" s="58" t="s">
        <v>109</v>
      </c>
      <c r="D64" s="85">
        <v>1</v>
      </c>
      <c r="E64" s="85">
        <v>1000</v>
      </c>
      <c r="F64" s="86">
        <v>0.5</v>
      </c>
      <c r="G64" s="86">
        <v>7</v>
      </c>
      <c r="H64" s="85">
        <v>220</v>
      </c>
      <c r="I64" s="85">
        <v>30</v>
      </c>
      <c r="J64" s="48"/>
      <c r="K64" s="89">
        <f>F64*G64/7</f>
        <v>0.5</v>
      </c>
      <c r="L64" s="89">
        <f>(24-F64*G64/7)</f>
        <v>23.5</v>
      </c>
      <c r="M64" s="65">
        <f>(D64*E64*K64+(D64*I64*L64))</f>
        <v>1205</v>
      </c>
      <c r="N64" s="72">
        <f>(M64/$C$1)</f>
        <v>0.06422413194156937</v>
      </c>
      <c r="O64" s="60">
        <f>IF(F64*G64&lt;1,0,(E64*D64)/H64)</f>
        <v>4.545454545454546</v>
      </c>
      <c r="P64" s="69">
        <f>M64*365.25/1000</f>
        <v>440.12625</v>
      </c>
    </row>
    <row r="65" spans="1:16" ht="12.75">
      <c r="A65" s="87"/>
      <c r="B65" s="68" t="s">
        <v>120</v>
      </c>
      <c r="C65" s="59" t="s">
        <v>32</v>
      </c>
      <c r="D65" s="85">
        <v>6</v>
      </c>
      <c r="E65" s="85">
        <v>50</v>
      </c>
      <c r="F65" s="86">
        <v>5</v>
      </c>
      <c r="G65" s="86">
        <v>7</v>
      </c>
      <c r="H65" s="85">
        <v>12</v>
      </c>
      <c r="I65" s="85">
        <v>0</v>
      </c>
      <c r="J65" s="48"/>
      <c r="K65" s="89">
        <f>F65*G65/7</f>
        <v>5</v>
      </c>
      <c r="L65" s="89">
        <f>(24-F65*G65/7)</f>
        <v>19</v>
      </c>
      <c r="M65" s="65">
        <f>(D65*E65*K65+(D65*I65*L65))</f>
        <v>1500</v>
      </c>
      <c r="N65" s="72">
        <f>(M65/$C$1)</f>
        <v>0.07994705220942244</v>
      </c>
      <c r="O65" s="60">
        <f>IF(F65*G65&lt;1,0,(E65*D65)/H65)</f>
        <v>25</v>
      </c>
      <c r="P65" s="69">
        <f>M65*365.25/1000</f>
        <v>547.875</v>
      </c>
    </row>
    <row r="66" spans="1:16" ht="12.75">
      <c r="A66" s="87"/>
      <c r="B66" s="68" t="s">
        <v>120</v>
      </c>
      <c r="C66" s="59" t="s">
        <v>32</v>
      </c>
      <c r="D66" s="85">
        <v>4</v>
      </c>
      <c r="E66" s="85">
        <v>75</v>
      </c>
      <c r="F66" s="86">
        <v>1</v>
      </c>
      <c r="G66" s="86">
        <v>7</v>
      </c>
      <c r="H66" s="85">
        <v>120</v>
      </c>
      <c r="I66" s="85">
        <v>0</v>
      </c>
      <c r="J66" s="48"/>
      <c r="K66" s="89">
        <f>F66*G66/7</f>
        <v>1</v>
      </c>
      <c r="L66" s="89">
        <f>(24-F66*G66/7)</f>
        <v>23</v>
      </c>
      <c r="M66" s="65">
        <f>(D66*E66*K66+(D66*I66*L66))</f>
        <v>300</v>
      </c>
      <c r="N66" s="72">
        <f>(M66/$C$1)</f>
        <v>0.01598941044188449</v>
      </c>
      <c r="O66" s="60">
        <f>IF(F66*G66&lt;1,0,(E66*D66)/H66)</f>
        <v>2.5</v>
      </c>
      <c r="P66" s="69">
        <f>M66*365.25/1000</f>
        <v>109.575</v>
      </c>
    </row>
    <row r="67" spans="1:16" ht="12.75">
      <c r="A67" s="87"/>
      <c r="B67" s="68" t="s">
        <v>119</v>
      </c>
      <c r="C67" s="59" t="s">
        <v>32</v>
      </c>
      <c r="D67" s="85">
        <v>4</v>
      </c>
      <c r="E67" s="85">
        <v>35</v>
      </c>
      <c r="F67" s="86">
        <v>2</v>
      </c>
      <c r="G67" s="86">
        <v>7</v>
      </c>
      <c r="H67" s="85">
        <v>120</v>
      </c>
      <c r="I67" s="85">
        <v>0</v>
      </c>
      <c r="J67" s="48"/>
      <c r="K67" s="89">
        <f>F67*G67/7</f>
        <v>2</v>
      </c>
      <c r="L67" s="89">
        <f>(24-F67*G67/7)</f>
        <v>22</v>
      </c>
      <c r="M67" s="65">
        <f>(D67*E67*K67+(D67*I67*L67))</f>
        <v>280</v>
      </c>
      <c r="N67" s="72">
        <f>(M67/$C$1)</f>
        <v>0.014923449745758858</v>
      </c>
      <c r="O67" s="60">
        <f>IF(F67*G67&lt;1,0,(E67*D67)/H67)</f>
        <v>1.1666666666666667</v>
      </c>
      <c r="P67" s="69">
        <f>M67*365.25/1000</f>
        <v>102.27</v>
      </c>
    </row>
    <row r="68" spans="1:16" ht="12.75">
      <c r="A68" s="87"/>
      <c r="B68" s="68" t="s">
        <v>2</v>
      </c>
      <c r="C68" s="59" t="s">
        <v>32</v>
      </c>
      <c r="D68" s="85">
        <v>1</v>
      </c>
      <c r="E68" s="85">
        <v>1000</v>
      </c>
      <c r="F68" s="86">
        <v>0.15</v>
      </c>
      <c r="G68" s="86">
        <v>7</v>
      </c>
      <c r="H68" s="85">
        <v>120</v>
      </c>
      <c r="I68" s="85">
        <v>0</v>
      </c>
      <c r="J68" s="48"/>
      <c r="K68" s="89">
        <f>F68*G68/7</f>
        <v>0.15</v>
      </c>
      <c r="L68" s="89">
        <f>(24-F68*G68/7)</f>
        <v>23.85</v>
      </c>
      <c r="M68" s="65">
        <f>(D68*E68*K68+(D68*I68*L68))</f>
        <v>150</v>
      </c>
      <c r="N68" s="72">
        <f>(M68/$C$1)</f>
        <v>0.007994705220942245</v>
      </c>
      <c r="O68" s="60">
        <f>IF(F68*G68&lt;1,0,(E68*D68)/H68)</f>
        <v>8.333333333333334</v>
      </c>
      <c r="P68" s="69">
        <f>M68*365.25/1000</f>
        <v>54.7875</v>
      </c>
    </row>
    <row r="69" spans="1:16" ht="12.75">
      <c r="A69" s="87"/>
      <c r="B69" s="68" t="s">
        <v>119</v>
      </c>
      <c r="C69" s="59" t="s">
        <v>32</v>
      </c>
      <c r="D69" s="85">
        <v>2</v>
      </c>
      <c r="E69" s="85">
        <v>75</v>
      </c>
      <c r="F69" s="86">
        <v>0.5</v>
      </c>
      <c r="G69" s="86">
        <v>7</v>
      </c>
      <c r="H69" s="85">
        <v>120</v>
      </c>
      <c r="I69" s="85">
        <v>0</v>
      </c>
      <c r="J69" s="48"/>
      <c r="K69" s="89">
        <f>F69*G69/7</f>
        <v>0.5</v>
      </c>
      <c r="L69" s="89">
        <f>(24-F69*G69/7)</f>
        <v>23.5</v>
      </c>
      <c r="M69" s="65">
        <f>(D69*E69*K69+(D69*I69*L69))</f>
        <v>75</v>
      </c>
      <c r="N69" s="72">
        <f>(M69/$C$1)</f>
        <v>0.0039973526104711225</v>
      </c>
      <c r="O69" s="60">
        <f>IF(F69*G69&lt;1,0,(E69*D69)/H69)</f>
        <v>1.25</v>
      </c>
      <c r="P69" s="69">
        <f>M69*365.25/1000</f>
        <v>27.39375</v>
      </c>
    </row>
    <row r="70" spans="1:16" ht="12.75">
      <c r="A70" s="87"/>
      <c r="B70" s="68" t="s">
        <v>118</v>
      </c>
      <c r="C70" s="59" t="s">
        <v>32</v>
      </c>
      <c r="D70" s="85">
        <v>1</v>
      </c>
      <c r="E70" s="85">
        <v>10</v>
      </c>
      <c r="F70" s="86">
        <v>0.25</v>
      </c>
      <c r="G70" s="86">
        <v>7</v>
      </c>
      <c r="H70" s="85">
        <v>120</v>
      </c>
      <c r="I70" s="85">
        <v>0</v>
      </c>
      <c r="J70" s="48"/>
      <c r="K70" s="89">
        <f>F70*G70/7</f>
        <v>0.25</v>
      </c>
      <c r="L70" s="89">
        <f>(24-F70*G70/7)</f>
        <v>23.75</v>
      </c>
      <c r="M70" s="65">
        <f>(D70*E70*K70+(D70*I70*L70))</f>
        <v>2.5</v>
      </c>
      <c r="N70" s="72">
        <f>(M70/$C$1)</f>
        <v>0.0001332450870157041</v>
      </c>
      <c r="O70" s="60">
        <f>IF(F70*G70&lt;1,0,(E70*D70)/H70)</f>
        <v>0.08333333333333333</v>
      </c>
      <c r="P70" s="69">
        <f>M70*365.25/1000</f>
        <v>0.913125</v>
      </c>
    </row>
    <row r="71" spans="1:16" ht="12.75">
      <c r="A71" s="87"/>
      <c r="B71" s="68" t="s">
        <v>59</v>
      </c>
      <c r="C71" s="58" t="s">
        <v>32</v>
      </c>
      <c r="D71" s="85">
        <v>1</v>
      </c>
      <c r="E71" s="85">
        <v>100</v>
      </c>
      <c r="F71" s="86">
        <v>0.1</v>
      </c>
      <c r="G71" s="86">
        <v>7</v>
      </c>
      <c r="H71" s="85">
        <v>120</v>
      </c>
      <c r="I71" s="85">
        <v>0</v>
      </c>
      <c r="J71" s="48"/>
      <c r="K71" s="89">
        <f>F71*G71/7</f>
        <v>0.1</v>
      </c>
      <c r="L71" s="89">
        <f>(24-F71*G71/7)</f>
        <v>23.9</v>
      </c>
      <c r="M71" s="65">
        <f>(D71*E71*K71+(D71*I71*L71))</f>
        <v>10</v>
      </c>
      <c r="N71" s="72">
        <f>(M71/$C$1)</f>
        <v>0.0005329803480628164</v>
      </c>
      <c r="O71" s="60">
        <f>IF(F71*G71&lt;1,0,(E71*D71)/H71)</f>
        <v>0</v>
      </c>
      <c r="P71" s="69">
        <f>M71*365.25/1000</f>
        <v>3.6525</v>
      </c>
    </row>
    <row r="72" spans="1:16" ht="12.75">
      <c r="A72" s="87"/>
      <c r="B72" s="62" t="s">
        <v>35</v>
      </c>
      <c r="C72" s="59" t="s">
        <v>125</v>
      </c>
      <c r="D72" s="85">
        <v>1</v>
      </c>
      <c r="E72" s="85">
        <v>900</v>
      </c>
      <c r="F72" s="86">
        <v>0.5</v>
      </c>
      <c r="G72" s="86">
        <v>5</v>
      </c>
      <c r="H72" s="85">
        <v>120</v>
      </c>
      <c r="I72" s="85">
        <v>0</v>
      </c>
      <c r="J72" s="48"/>
      <c r="K72" s="89">
        <f>F72*G72/7</f>
        <v>0.35714285714285715</v>
      </c>
      <c r="L72" s="89">
        <f>(24-F72*G72/7)</f>
        <v>23.642857142857142</v>
      </c>
      <c r="M72" s="65">
        <f>(D72*E72*K72+(D72*I72*L72))</f>
        <v>321.42857142857144</v>
      </c>
      <c r="N72" s="72">
        <f>(M72/$C$1)</f>
        <v>0.017131511187733383</v>
      </c>
      <c r="O72" s="60">
        <f>IF(F72*G72&lt;1,0,(E72*D72)/H72)</f>
        <v>7.5</v>
      </c>
      <c r="P72" s="69">
        <f>M72*365.25/1000</f>
        <v>117.40178571428572</v>
      </c>
    </row>
    <row r="73" spans="1:16" ht="12.75">
      <c r="A73" s="87"/>
      <c r="B73" s="68" t="s">
        <v>34</v>
      </c>
      <c r="C73" s="59" t="s">
        <v>125</v>
      </c>
      <c r="D73" s="85">
        <v>1</v>
      </c>
      <c r="E73" s="85">
        <v>400</v>
      </c>
      <c r="F73" s="86">
        <v>1</v>
      </c>
      <c r="G73" s="86">
        <v>5</v>
      </c>
      <c r="H73" s="85">
        <v>120</v>
      </c>
      <c r="I73" s="85">
        <v>0</v>
      </c>
      <c r="J73" s="48"/>
      <c r="K73" s="89">
        <f>F73*G73/7</f>
        <v>0.7142857142857143</v>
      </c>
      <c r="L73" s="89">
        <f>(24-F73*G73/7)</f>
        <v>23.285714285714285</v>
      </c>
      <c r="M73" s="65">
        <f>(D73*E73*K73+(D73*I73*L73))</f>
        <v>285.7142857142857</v>
      </c>
      <c r="N73" s="72">
        <f>(M73/$C$1)</f>
        <v>0.015228009944651896</v>
      </c>
      <c r="O73" s="60">
        <f>IF(F73*G73&lt;1,0,(E73*D73)/H73)</f>
        <v>3.3333333333333335</v>
      </c>
      <c r="P73" s="69">
        <f>M73*365.25/1000</f>
        <v>104.35714285714286</v>
      </c>
    </row>
    <row r="74" spans="1:16" ht="12.75">
      <c r="A74" s="87"/>
      <c r="B74" s="68" t="s">
        <v>37</v>
      </c>
      <c r="C74" s="59" t="s">
        <v>125</v>
      </c>
      <c r="D74" s="85">
        <v>2</v>
      </c>
      <c r="E74" s="85">
        <v>40</v>
      </c>
      <c r="F74" s="86">
        <v>1</v>
      </c>
      <c r="G74" s="86">
        <v>7</v>
      </c>
      <c r="H74" s="85">
        <v>120</v>
      </c>
      <c r="I74" s="85">
        <v>0</v>
      </c>
      <c r="J74" s="48"/>
      <c r="K74" s="89">
        <f>F74*G74/7</f>
        <v>1</v>
      </c>
      <c r="L74" s="89">
        <f>(24-F74*G74/7)</f>
        <v>23</v>
      </c>
      <c r="M74" s="65">
        <f>(D74*E74*K74+(D74*I74*L74))</f>
        <v>80</v>
      </c>
      <c r="N74" s="72">
        <f>(M74/$C$1)</f>
        <v>0.004263842784502531</v>
      </c>
      <c r="O74" s="60">
        <f>IF(F74*G74&lt;1,0,(E74*D74)/H74)</f>
        <v>0.6666666666666666</v>
      </c>
      <c r="P74" s="69">
        <f>M74*365.25/1000</f>
        <v>29.22</v>
      </c>
    </row>
    <row r="75" spans="1:16" ht="12.75">
      <c r="A75" s="87"/>
      <c r="B75" s="68" t="s">
        <v>36</v>
      </c>
      <c r="C75" s="59" t="s">
        <v>125</v>
      </c>
      <c r="D75" s="85">
        <v>1</v>
      </c>
      <c r="E75" s="85">
        <v>1000</v>
      </c>
      <c r="F75" s="86">
        <v>0.25</v>
      </c>
      <c r="G75" s="86">
        <v>1</v>
      </c>
      <c r="H75" s="85">
        <v>120</v>
      </c>
      <c r="I75" s="85">
        <v>0</v>
      </c>
      <c r="J75" s="48"/>
      <c r="K75" s="89">
        <f>F75*G75/7</f>
        <v>0.03571428571428571</v>
      </c>
      <c r="L75" s="89">
        <f>(24-F75*G75/7)</f>
        <v>23.964285714285715</v>
      </c>
      <c r="M75" s="65">
        <f>(D75*E75*K75+(D75*I75*L75))</f>
        <v>35.714285714285715</v>
      </c>
      <c r="N75" s="72">
        <f>(M75/$C$1)</f>
        <v>0.001903501243081487</v>
      </c>
      <c r="O75" s="60">
        <f>IF(F75*G75&lt;1,0,(E75*D75)/H75)</f>
        <v>0</v>
      </c>
      <c r="P75" s="69">
        <f>M75*365.25/1000</f>
        <v>13.044642857142858</v>
      </c>
    </row>
    <row r="76" spans="1:16" ht="12.75">
      <c r="A76" s="87"/>
      <c r="B76" s="68" t="s">
        <v>58</v>
      </c>
      <c r="C76" s="58" t="s">
        <v>125</v>
      </c>
      <c r="D76" s="85">
        <v>1</v>
      </c>
      <c r="E76" s="85">
        <v>100</v>
      </c>
      <c r="F76" s="86">
        <v>0.1</v>
      </c>
      <c r="G76" s="86">
        <v>7</v>
      </c>
      <c r="H76" s="85">
        <v>120</v>
      </c>
      <c r="I76" s="85">
        <v>0</v>
      </c>
      <c r="J76" s="48"/>
      <c r="K76" s="89">
        <f>F76*G76/7</f>
        <v>0.1</v>
      </c>
      <c r="L76" s="89">
        <f>(24-F76*G76/7)</f>
        <v>23.9</v>
      </c>
      <c r="M76" s="65">
        <f>(D76*E76*K76+(D76*I76*L76))</f>
        <v>10</v>
      </c>
      <c r="N76" s="72">
        <f>(M76/$C$1)</f>
        <v>0.0005329803480628164</v>
      </c>
      <c r="O76" s="60">
        <f>IF(F76*G76&lt;1,0,(E76*D76)/H76)</f>
        <v>0</v>
      </c>
      <c r="P76" s="69">
        <f>M76*365.25/1000</f>
        <v>3.6525</v>
      </c>
    </row>
    <row r="77" spans="1:16" ht="12.75">
      <c r="A77" s="87"/>
      <c r="B77" s="68"/>
      <c r="C77" s="58"/>
      <c r="D77" s="85"/>
      <c r="E77" s="85"/>
      <c r="F77" s="86"/>
      <c r="G77" s="86"/>
      <c r="H77" s="85">
        <v>120</v>
      </c>
      <c r="I77" s="85">
        <v>0</v>
      </c>
      <c r="J77" s="48"/>
      <c r="K77" s="89">
        <f>F77*G77/7</f>
        <v>0</v>
      </c>
      <c r="L77" s="89">
        <f>(24-F77*G77/7)</f>
        <v>24</v>
      </c>
      <c r="M77" s="65">
        <f>(D77*E77*K77+(D77*I77*L77))</f>
        <v>0</v>
      </c>
      <c r="N77" s="72">
        <f>(M77/$C$1)</f>
        <v>0</v>
      </c>
      <c r="O77" s="60">
        <f>IF(F77*G77&lt;1,0,(E77*D77)/H77)</f>
        <v>0</v>
      </c>
      <c r="P77" s="69">
        <f>M77*365.25/1000</f>
        <v>0</v>
      </c>
    </row>
    <row r="78" spans="1:16" ht="12.75">
      <c r="A78" s="87"/>
      <c r="B78" s="68"/>
      <c r="C78" s="58"/>
      <c r="D78" s="85"/>
      <c r="E78" s="85"/>
      <c r="F78" s="86"/>
      <c r="G78" s="86"/>
      <c r="H78" s="85">
        <v>120</v>
      </c>
      <c r="I78" s="85">
        <v>0</v>
      </c>
      <c r="J78" s="48"/>
      <c r="K78" s="89">
        <f>F78*G78/7</f>
        <v>0</v>
      </c>
      <c r="L78" s="89">
        <f>(24-F78*G78/7)</f>
        <v>24</v>
      </c>
      <c r="M78" s="65">
        <f>(D78*E78*K78+(D78*I78*L78))</f>
        <v>0</v>
      </c>
      <c r="N78" s="72">
        <f>(M78/$C$1)</f>
        <v>0</v>
      </c>
      <c r="O78" s="60">
        <f>IF(F78*G78&lt;1,0,(E78*D78)/H78)</f>
        <v>0</v>
      </c>
      <c r="P78" s="69">
        <f>M78*365.25/1000</f>
        <v>0</v>
      </c>
    </row>
    <row r="79" spans="1:16" ht="12.75">
      <c r="A79" s="87"/>
      <c r="B79" s="68"/>
      <c r="C79" s="58"/>
      <c r="D79" s="85"/>
      <c r="E79" s="85"/>
      <c r="F79" s="86"/>
      <c r="G79" s="86"/>
      <c r="H79" s="85">
        <v>120</v>
      </c>
      <c r="I79" s="85">
        <v>0</v>
      </c>
      <c r="J79" s="48"/>
      <c r="K79" s="89">
        <f>F79*G79/7</f>
        <v>0</v>
      </c>
      <c r="L79" s="89">
        <f>(24-F79*G79/7)</f>
        <v>24</v>
      </c>
      <c r="M79" s="65">
        <f>(D79*E79*K79+(D79*I79*L79))</f>
        <v>0</v>
      </c>
      <c r="N79" s="72">
        <f>(M79/$C$1)</f>
        <v>0</v>
      </c>
      <c r="O79" s="60">
        <f>IF(F79*G79&lt;1,0,(E79*D79)/H79)</f>
        <v>0</v>
      </c>
      <c r="P79" s="69">
        <f>M79*365.25/1000</f>
        <v>0</v>
      </c>
    </row>
    <row r="80" spans="1:16" ht="12.75">
      <c r="A80" s="87"/>
      <c r="B80" s="68"/>
      <c r="C80" s="58"/>
      <c r="D80" s="85"/>
      <c r="E80" s="85"/>
      <c r="F80" s="86"/>
      <c r="G80" s="86"/>
      <c r="H80" s="85">
        <v>120</v>
      </c>
      <c r="I80" s="85">
        <v>0</v>
      </c>
      <c r="J80" s="48"/>
      <c r="K80" s="89">
        <f>F80*G80/7</f>
        <v>0</v>
      </c>
      <c r="L80" s="89">
        <f>(24-F80*G80/7)</f>
        <v>24</v>
      </c>
      <c r="M80" s="65">
        <f>(D80*E80*K80+(D80*I80*L80))</f>
        <v>0</v>
      </c>
      <c r="N80" s="72">
        <f>(M80/$C$1)</f>
        <v>0</v>
      </c>
      <c r="O80" s="60">
        <f>IF(F80*G80&lt;1,0,(E80*D80)/H80)</f>
        <v>0</v>
      </c>
      <c r="P80" s="69">
        <f>M80*365.25/1000</f>
        <v>0</v>
      </c>
    </row>
    <row r="81" spans="1:16" ht="12.75">
      <c r="A81" s="87"/>
      <c r="B81" s="68"/>
      <c r="C81" s="58"/>
      <c r="D81" s="85"/>
      <c r="E81" s="85"/>
      <c r="F81" s="86"/>
      <c r="G81" s="86"/>
      <c r="H81" s="85">
        <v>120</v>
      </c>
      <c r="I81" s="85">
        <v>0</v>
      </c>
      <c r="J81" s="48"/>
      <c r="K81" s="89">
        <f>F81*G81/7</f>
        <v>0</v>
      </c>
      <c r="L81" s="89">
        <f>(24-F81*G81/7)</f>
        <v>24</v>
      </c>
      <c r="M81" s="65">
        <f>(D81*E81*K81+(D81*I81*L81))</f>
        <v>0</v>
      </c>
      <c r="N81" s="72">
        <f>(M81/$C$1)</f>
        <v>0</v>
      </c>
      <c r="O81" s="60">
        <f>IF(F81*G81&lt;1,0,(E81*D81)/H81)</f>
        <v>0</v>
      </c>
      <c r="P81" s="69">
        <f>M81*365.25/1000</f>
        <v>0</v>
      </c>
    </row>
    <row r="82" spans="1:16" ht="12.75">
      <c r="A82" s="87"/>
      <c r="B82" s="68"/>
      <c r="C82" s="58"/>
      <c r="D82" s="85"/>
      <c r="E82" s="85"/>
      <c r="F82" s="86"/>
      <c r="G82" s="86"/>
      <c r="H82" s="85">
        <v>120</v>
      </c>
      <c r="I82" s="85">
        <v>0</v>
      </c>
      <c r="J82" s="48"/>
      <c r="K82" s="89">
        <f>F82*G82/7</f>
        <v>0</v>
      </c>
      <c r="L82" s="89">
        <f>(24-F82*G82/7)</f>
        <v>24</v>
      </c>
      <c r="M82" s="65">
        <f>(D82*E82*K82+(D82*I82*L82))</f>
        <v>0</v>
      </c>
      <c r="N82" s="72">
        <f>(M82/$C$1)</f>
        <v>0</v>
      </c>
      <c r="O82" s="60">
        <f>IF(F82*G82&lt;1,0,(E82*D82)/H82)</f>
        <v>0</v>
      </c>
      <c r="P82" s="69">
        <f>M82*365.25/1000</f>
        <v>0</v>
      </c>
    </row>
    <row r="83" spans="1:17" ht="18" customHeight="1">
      <c r="A83" s="87"/>
      <c r="B83" s="70"/>
      <c r="C83" s="71"/>
      <c r="D83" s="85"/>
      <c r="E83" s="85"/>
      <c r="F83" s="86"/>
      <c r="G83" s="86"/>
      <c r="H83" s="85">
        <v>120</v>
      </c>
      <c r="I83" s="85">
        <v>0</v>
      </c>
      <c r="J83" s="48"/>
      <c r="K83" s="89">
        <f>F83*G83/7</f>
        <v>0</v>
      </c>
      <c r="L83" s="89">
        <f>(24-F83*G83/7)</f>
        <v>24</v>
      </c>
      <c r="M83" s="65">
        <f>(D83*E83*K83+(D83*I83*L83))</f>
        <v>0</v>
      </c>
      <c r="N83" s="72">
        <f>(M83/$C$1)</f>
        <v>0</v>
      </c>
      <c r="O83" s="60">
        <f>IF(F83*G83&lt;1,0,(E83*D83)/H83)</f>
        <v>0</v>
      </c>
      <c r="P83" s="69">
        <f>M83*365.25/1000</f>
        <v>0</v>
      </c>
      <c r="Q83"/>
    </row>
    <row r="84" spans="1:17" ht="18" customHeight="1">
      <c r="A84" s="87"/>
      <c r="D84" s="85"/>
      <c r="E84" s="85"/>
      <c r="F84" s="86"/>
      <c r="G84" s="86"/>
      <c r="H84" s="85">
        <v>120</v>
      </c>
      <c r="I84" s="85">
        <v>0</v>
      </c>
      <c r="J84" s="48"/>
      <c r="K84" s="89">
        <f>F84*G84/7</f>
        <v>0</v>
      </c>
      <c r="L84" s="89">
        <f>(24-F84*G84/7)</f>
        <v>24</v>
      </c>
      <c r="M84" s="65">
        <f>(D84*E84*K84+(D84*I84*L84))</f>
        <v>0</v>
      </c>
      <c r="N84" s="72">
        <f>(M84/$C$1)</f>
        <v>0</v>
      </c>
      <c r="O84" s="60">
        <f>IF(F84*G84&lt;1,0,(E84*D84)/H84)</f>
        <v>0</v>
      </c>
      <c r="P84" s="69">
        <f>M84*365.25/1000</f>
        <v>0</v>
      </c>
      <c r="Q84"/>
    </row>
    <row r="85" spans="1:17" ht="12.75">
      <c r="A85" s="87"/>
      <c r="D85" s="85"/>
      <c r="E85" s="85"/>
      <c r="F85" s="86"/>
      <c r="G85" s="86"/>
      <c r="H85" s="85">
        <v>120</v>
      </c>
      <c r="I85" s="85">
        <v>0</v>
      </c>
      <c r="J85" s="48"/>
      <c r="K85" s="89">
        <f>F85*G85/7</f>
        <v>0</v>
      </c>
      <c r="L85" s="89">
        <f>(24-F85*G85/7)</f>
        <v>24</v>
      </c>
      <c r="M85" s="65">
        <f>(D85*E85*K85+(D85*I85*L85))</f>
        <v>0</v>
      </c>
      <c r="N85" s="72">
        <f>(M85/$C$1)</f>
        <v>0</v>
      </c>
      <c r="O85" s="60">
        <f>IF(F85*G85&lt;1,0,(E85*D85)/H85)</f>
        <v>0</v>
      </c>
      <c r="P85" s="69">
        <f>M85*365.25/1000</f>
        <v>0</v>
      </c>
      <c r="Q85"/>
    </row>
    <row r="86" spans="1:17" ht="12.75">
      <c r="A86" s="87"/>
      <c r="D86" s="85"/>
      <c r="E86" s="85"/>
      <c r="F86" s="86"/>
      <c r="G86" s="86"/>
      <c r="H86" s="85">
        <v>120</v>
      </c>
      <c r="I86" s="85">
        <v>0</v>
      </c>
      <c r="J86" s="48"/>
      <c r="K86" s="89">
        <f>F86*G86/7</f>
        <v>0</v>
      </c>
      <c r="L86" s="89">
        <f>(24-F86*G86/7)</f>
        <v>24</v>
      </c>
      <c r="M86" s="65">
        <f>(D86*E86*K86+(D86*I86*L86))</f>
        <v>0</v>
      </c>
      <c r="N86" s="72">
        <f>(M86/$C$1)</f>
        <v>0</v>
      </c>
      <c r="O86" s="60">
        <f>IF(F86*G86&lt;1,0,(E86*D86)/H86)</f>
        <v>0</v>
      </c>
      <c r="P86" s="69">
        <f>M86*365.25/1000</f>
        <v>0</v>
      </c>
      <c r="Q86"/>
    </row>
    <row r="87" spans="1:17" ht="12.75">
      <c r="A87" s="87"/>
      <c r="D87" s="85"/>
      <c r="E87" s="85"/>
      <c r="F87" s="86"/>
      <c r="G87" s="86"/>
      <c r="H87" s="85">
        <v>120</v>
      </c>
      <c r="I87" s="85">
        <v>0</v>
      </c>
      <c r="J87" s="48"/>
      <c r="K87" s="89">
        <f>F87*G87/7</f>
        <v>0</v>
      </c>
      <c r="L87" s="89">
        <f>(24-F87*G87/7)</f>
        <v>24</v>
      </c>
      <c r="M87" s="65">
        <f>(D87*E87*K87+(D87*I87*L87))</f>
        <v>0</v>
      </c>
      <c r="N87" s="72">
        <f>(M87/$C$1)</f>
        <v>0</v>
      </c>
      <c r="O87" s="60">
        <f>IF(F87*G87&lt;1,0,(E87*D87)/H87)</f>
        <v>0</v>
      </c>
      <c r="P87" s="69">
        <f>M87*365.25/1000</f>
        <v>0</v>
      </c>
      <c r="Q87"/>
    </row>
    <row r="88" spans="1:17" ht="12.75">
      <c r="A88" s="87"/>
      <c r="D88" s="85"/>
      <c r="E88" s="85"/>
      <c r="F88" s="86"/>
      <c r="G88" s="86"/>
      <c r="H88" s="85">
        <v>120</v>
      </c>
      <c r="I88" s="85">
        <v>0</v>
      </c>
      <c r="J88" s="48"/>
      <c r="K88" s="89">
        <f>F88*G88/7</f>
        <v>0</v>
      </c>
      <c r="L88" s="89">
        <f>(24-F88*G88/7)</f>
        <v>24</v>
      </c>
      <c r="M88" s="65">
        <f>(D88*E88*K88+(D88*I88*L88))</f>
        <v>0</v>
      </c>
      <c r="N88" s="72">
        <f>(M88/$C$1)</f>
        <v>0</v>
      </c>
      <c r="O88" s="60">
        <f>IF(F88*G88&lt;1,0,(E88*D88)/H88)</f>
        <v>0</v>
      </c>
      <c r="P88" s="69">
        <f>M88*365.25/1000</f>
        <v>0</v>
      </c>
      <c r="Q88"/>
    </row>
    <row r="89" spans="1:17" ht="12.75">
      <c r="A89" s="87"/>
      <c r="D89" s="85"/>
      <c r="E89" s="85"/>
      <c r="F89" s="86"/>
      <c r="G89" s="86"/>
      <c r="H89" s="85">
        <v>120</v>
      </c>
      <c r="I89" s="85">
        <v>0</v>
      </c>
      <c r="J89" s="48"/>
      <c r="K89" s="89">
        <f>F89*G89/7</f>
        <v>0</v>
      </c>
      <c r="L89" s="89">
        <f>(24-F89*G89/7)</f>
        <v>24</v>
      </c>
      <c r="M89" s="65">
        <f>(D89*E89*K89+(D89*I89*L89))</f>
        <v>0</v>
      </c>
      <c r="N89" s="72">
        <f>(M89/$C$1)</f>
        <v>0</v>
      </c>
      <c r="O89" s="60">
        <f>IF(F89*G89&lt;1,0,(E89*D89)/H89)</f>
        <v>0</v>
      </c>
      <c r="P89" s="69">
        <f>M89*365.25/1000</f>
        <v>0</v>
      </c>
      <c r="Q89"/>
    </row>
    <row r="90" spans="1:17" ht="12.75">
      <c r="A90" s="87"/>
      <c r="D90" s="85"/>
      <c r="E90" s="85"/>
      <c r="F90" s="86"/>
      <c r="G90" s="86"/>
      <c r="H90" s="85">
        <v>120</v>
      </c>
      <c r="I90" s="85">
        <v>0</v>
      </c>
      <c r="J90" s="48"/>
      <c r="K90" s="89">
        <f>F90*G90/7</f>
        <v>0</v>
      </c>
      <c r="L90" s="89">
        <f>(24-F90*G90/7)</f>
        <v>24</v>
      </c>
      <c r="M90" s="65">
        <f>(D90*E90*K90+(D90*I90*L90))</f>
        <v>0</v>
      </c>
      <c r="N90" s="72">
        <f>(M90/$C$1)</f>
        <v>0</v>
      </c>
      <c r="O90" s="60">
        <f>IF(F90*G90&lt;1,0,(E90*D90)/H90)</f>
        <v>0</v>
      </c>
      <c r="P90" s="69">
        <f>M90*365.25/1000</f>
        <v>0</v>
      </c>
      <c r="Q90"/>
    </row>
    <row r="91" spans="1:36" ht="12.75">
      <c r="A91" s="87"/>
      <c r="D91" s="85"/>
      <c r="E91" s="85"/>
      <c r="F91" s="86"/>
      <c r="G91" s="86"/>
      <c r="H91" s="85">
        <v>120</v>
      </c>
      <c r="I91" s="85">
        <v>0</v>
      </c>
      <c r="J91" s="48"/>
      <c r="K91" s="89">
        <f>F91*G91/7</f>
        <v>0</v>
      </c>
      <c r="L91" s="89">
        <f>(24-F91*G91/7)</f>
        <v>24</v>
      </c>
      <c r="M91" s="65">
        <f>(D91*E91*K91+(D91*I91*L91))</f>
        <v>0</v>
      </c>
      <c r="N91" s="72">
        <f>(M91/$C$1)</f>
        <v>0</v>
      </c>
      <c r="O91" s="60">
        <f>IF(F91*G91&lt;1,0,(E91*D91)/H91)</f>
        <v>0</v>
      </c>
      <c r="P91" s="69">
        <f>M91*365.25/1000</f>
        <v>0</v>
      </c>
      <c r="Q91"/>
      <c r="AJ91" s="8"/>
    </row>
    <row r="92" spans="1:36" ht="12.75">
      <c r="A92" s="87"/>
      <c r="D92" s="85"/>
      <c r="E92" s="85"/>
      <c r="F92" s="86"/>
      <c r="G92" s="86"/>
      <c r="H92" s="85">
        <v>120</v>
      </c>
      <c r="I92" s="85">
        <v>0</v>
      </c>
      <c r="J92" s="48"/>
      <c r="K92" s="89">
        <f>F92*G92/7</f>
        <v>0</v>
      </c>
      <c r="L92" s="89">
        <f>(24-F92*G92/7)</f>
        <v>24</v>
      </c>
      <c r="M92" s="65">
        <f>(D92*E92*K92+(D92*I92*L92))</f>
        <v>0</v>
      </c>
      <c r="N92" s="72">
        <f>(M92/$C$1)</f>
        <v>0</v>
      </c>
      <c r="O92" s="60">
        <f>IF(F92*G92&lt;1,0,(E92*D92)/H92)</f>
        <v>0</v>
      </c>
      <c r="P92" s="69">
        <f>M92*365.25/1000</f>
        <v>0</v>
      </c>
      <c r="Q92"/>
      <c r="Y92" s="8"/>
      <c r="AJ92" s="8"/>
    </row>
    <row r="93" spans="1:36" ht="12.75">
      <c r="A93" s="87"/>
      <c r="C93" s="9"/>
      <c r="D93" s="85"/>
      <c r="E93" s="85"/>
      <c r="F93" s="86"/>
      <c r="G93" s="86"/>
      <c r="H93" s="85">
        <v>120</v>
      </c>
      <c r="I93" s="85">
        <v>0</v>
      </c>
      <c r="J93" s="48"/>
      <c r="K93" s="89">
        <f>F93*G93/7</f>
        <v>0</v>
      </c>
      <c r="L93" s="89">
        <f>(24-F93*G93/7)</f>
        <v>24</v>
      </c>
      <c r="M93" s="65">
        <f>(D93*E93*K93+(D93*I93*L93))</f>
        <v>0</v>
      </c>
      <c r="N93" s="72">
        <f>(M93/$C$1)</f>
        <v>0</v>
      </c>
      <c r="O93" s="60">
        <f>IF(F93*G93&lt;1,0,(E93*D93)/H93)</f>
        <v>0</v>
      </c>
      <c r="P93" s="69">
        <f>M93*365.25/1000</f>
        <v>0</v>
      </c>
      <c r="Q93"/>
      <c r="AJ93" s="8"/>
    </row>
    <row r="94" spans="1:36" ht="12.75">
      <c r="A94" s="87"/>
      <c r="C94" s="9"/>
      <c r="D94" s="85"/>
      <c r="E94" s="85"/>
      <c r="F94" s="86"/>
      <c r="G94" s="86"/>
      <c r="H94" s="85">
        <v>120</v>
      </c>
      <c r="I94" s="85">
        <v>0</v>
      </c>
      <c r="J94" s="48"/>
      <c r="K94" s="89">
        <f>F94*G94/7</f>
        <v>0</v>
      </c>
      <c r="L94" s="89">
        <f>(24-F94*G94/7)</f>
        <v>24</v>
      </c>
      <c r="M94" s="65">
        <f>(D94*E94*K94+(D94*I94*L94))</f>
        <v>0</v>
      </c>
      <c r="N94" s="72">
        <f>(M94/$C$1)</f>
        <v>0</v>
      </c>
      <c r="O94" s="60">
        <f>IF(F94*G94&lt;1,0,(E94*D94)/H94)</f>
        <v>0</v>
      </c>
      <c r="P94" s="69">
        <f>M94*365.25/1000</f>
        <v>0</v>
      </c>
      <c r="Q94"/>
      <c r="AD94" s="8"/>
      <c r="AJ94" s="8"/>
    </row>
    <row r="95" spans="1:36" ht="12.75">
      <c r="A95" s="87"/>
      <c r="B95" s="35"/>
      <c r="C95" s="35"/>
      <c r="D95" s="85"/>
      <c r="E95" s="85"/>
      <c r="F95" s="86"/>
      <c r="G95" s="86"/>
      <c r="H95" s="85">
        <v>120</v>
      </c>
      <c r="I95" s="85">
        <v>0</v>
      </c>
      <c r="J95" s="48"/>
      <c r="K95" s="89">
        <f>F95*G95/7</f>
        <v>0</v>
      </c>
      <c r="L95" s="89">
        <f>(24-F95*G95/7)</f>
        <v>24</v>
      </c>
      <c r="M95" s="65">
        <f>(D95*E95*K95+(D95*I95*L95))</f>
        <v>0</v>
      </c>
      <c r="N95" s="72">
        <f>(M95/$C$1)</f>
        <v>0</v>
      </c>
      <c r="O95" s="60">
        <f>IF(F95*G95&lt;1,0,(E95*D95)/H95)</f>
        <v>0</v>
      </c>
      <c r="P95" s="69">
        <f>M95*365.25/1000</f>
        <v>0</v>
      </c>
      <c r="Q95"/>
      <c r="AE95" s="8"/>
      <c r="AJ95" s="8"/>
    </row>
    <row r="96" spans="1:36" ht="12.75">
      <c r="A96" s="87"/>
      <c r="B96" s="35"/>
      <c r="C96" s="35"/>
      <c r="D96" s="85"/>
      <c r="E96" s="85"/>
      <c r="F96" s="86"/>
      <c r="G96" s="86"/>
      <c r="H96" s="85">
        <v>120</v>
      </c>
      <c r="I96" s="85">
        <v>0</v>
      </c>
      <c r="J96" s="48"/>
      <c r="K96" s="89">
        <f>F96*G96/7</f>
        <v>0</v>
      </c>
      <c r="L96" s="89">
        <f>(24-F96*G96/7)</f>
        <v>24</v>
      </c>
      <c r="M96" s="65">
        <f>(D96*E96*K96+(D96*I96*L96))</f>
        <v>0</v>
      </c>
      <c r="N96" s="72">
        <f>(M96/$C$1)</f>
        <v>0</v>
      </c>
      <c r="O96" s="60">
        <f>IF(F96*G96&lt;1,0,(E96*D96)/H96)</f>
        <v>0</v>
      </c>
      <c r="P96" s="69">
        <f>M96*365.25/1000</f>
        <v>0</v>
      </c>
      <c r="Q96"/>
      <c r="AD96" s="8"/>
      <c r="AJ96" s="8"/>
    </row>
    <row r="97" spans="1:36" ht="12.75">
      <c r="A97" s="87"/>
      <c r="B97" s="35"/>
      <c r="C97" s="35"/>
      <c r="D97" s="85"/>
      <c r="E97" s="85"/>
      <c r="F97" s="86"/>
      <c r="G97" s="86"/>
      <c r="H97" s="85">
        <v>120</v>
      </c>
      <c r="I97" s="85">
        <v>0</v>
      </c>
      <c r="J97" s="48"/>
      <c r="K97" s="89">
        <f>F97*G97/7</f>
        <v>0</v>
      </c>
      <c r="L97" s="89">
        <f>(24-F97*G97/7)</f>
        <v>24</v>
      </c>
      <c r="M97" s="65">
        <f>(D97*E97*K97+(D97*I97*L97))</f>
        <v>0</v>
      </c>
      <c r="N97" s="72">
        <f>(M97/$C$1)</f>
        <v>0</v>
      </c>
      <c r="O97" s="60">
        <f>IF(F97*G97&lt;1,0,(E97*D97)/H97)</f>
        <v>0</v>
      </c>
      <c r="P97" s="69">
        <f>M97*365.25/1000</f>
        <v>0</v>
      </c>
      <c r="Q97"/>
      <c r="AD97" s="8"/>
      <c r="AJ97" s="8"/>
    </row>
    <row r="98" spans="1:31" ht="12.75">
      <c r="A98" s="87"/>
      <c r="B98"/>
      <c r="C98"/>
      <c r="D98" s="85"/>
      <c r="E98" s="85"/>
      <c r="F98" s="86"/>
      <c r="G98" s="86"/>
      <c r="H98" s="85">
        <v>120</v>
      </c>
      <c r="I98" s="85">
        <v>0</v>
      </c>
      <c r="J98" s="48"/>
      <c r="K98" s="89">
        <f>F98*G98/7</f>
        <v>0</v>
      </c>
      <c r="L98" s="89">
        <f>(24-F98*G98/7)</f>
        <v>24</v>
      </c>
      <c r="M98" s="65">
        <f>(D98*E98*K98+(D98*I98*L98))</f>
        <v>0</v>
      </c>
      <c r="N98" s="72">
        <f>(M98/$C$1)</f>
        <v>0</v>
      </c>
      <c r="O98" s="60">
        <f>IF(F98*G98&lt;1,0,(E98*D98)/H98)</f>
        <v>0</v>
      </c>
      <c r="P98" s="69">
        <f>M98*365.25/1000</f>
        <v>0</v>
      </c>
      <c r="Q98"/>
      <c r="AD98" s="8"/>
      <c r="AE98" s="11"/>
    </row>
    <row r="99" spans="1:31" ht="12.75">
      <c r="A99" s="87"/>
      <c r="B99"/>
      <c r="C99"/>
      <c r="D99" s="85"/>
      <c r="E99" s="85"/>
      <c r="F99" s="86"/>
      <c r="G99" s="86"/>
      <c r="H99" s="85">
        <v>120</v>
      </c>
      <c r="I99" s="85">
        <v>0</v>
      </c>
      <c r="J99" s="48"/>
      <c r="K99" s="89">
        <f>F99*G99/7</f>
        <v>0</v>
      </c>
      <c r="L99" s="89">
        <f>(24-F99*G99/7)</f>
        <v>24</v>
      </c>
      <c r="M99" s="65">
        <f>(D99*E99*K99+(D99*I99*L99))</f>
        <v>0</v>
      </c>
      <c r="N99" s="72">
        <f>(M99/$C$1)</f>
        <v>0</v>
      </c>
      <c r="O99" s="60">
        <f>IF(F99*G99&lt;1,0,(E99*D99)/H99)</f>
        <v>0</v>
      </c>
      <c r="P99" s="69">
        <f>M99*365.25/1000</f>
        <v>0</v>
      </c>
      <c r="Q99"/>
      <c r="AD99" s="8"/>
      <c r="AE99" s="11"/>
    </row>
    <row r="100" spans="1:31" ht="12.75">
      <c r="A100" s="87"/>
      <c r="B100"/>
      <c r="C100"/>
      <c r="D100" s="85"/>
      <c r="E100" s="85"/>
      <c r="F100" s="86"/>
      <c r="G100" s="86"/>
      <c r="H100" s="85">
        <v>120</v>
      </c>
      <c r="I100" s="85">
        <v>0</v>
      </c>
      <c r="J100" s="48"/>
      <c r="K100" s="89">
        <f>F100*G100/7</f>
        <v>0</v>
      </c>
      <c r="L100" s="89">
        <f>(24-F100*G100/7)</f>
        <v>24</v>
      </c>
      <c r="M100" s="65">
        <f>(D100*E100*K100+(D100*I100*L100))</f>
        <v>0</v>
      </c>
      <c r="N100" s="72">
        <f>(M100/$C$1)</f>
        <v>0</v>
      </c>
      <c r="O100" s="60">
        <f>IF(F100*G100&lt;1,0,(E100*D100)/H100)</f>
        <v>0</v>
      </c>
      <c r="P100" s="69">
        <f>M100*365.25/1000</f>
        <v>0</v>
      </c>
      <c r="Q100"/>
      <c r="AD100" s="8"/>
      <c r="AE100" s="11"/>
    </row>
    <row r="101" spans="1:31" ht="12.75">
      <c r="A101" s="87"/>
      <c r="B101"/>
      <c r="C101"/>
      <c r="D101" s="85"/>
      <c r="E101" s="85"/>
      <c r="F101" s="86"/>
      <c r="G101" s="86"/>
      <c r="H101" s="85">
        <v>120</v>
      </c>
      <c r="I101" s="85">
        <v>0</v>
      </c>
      <c r="J101" s="48"/>
      <c r="K101" s="89">
        <f>F101*G101/7</f>
        <v>0</v>
      </c>
      <c r="L101" s="89">
        <f>(24-F101*G101/7)</f>
        <v>24</v>
      </c>
      <c r="M101" s="65">
        <f>(D101*E101*K101+(D101*I101*L101))</f>
        <v>0</v>
      </c>
      <c r="N101" s="72">
        <f>(M101/$C$1)</f>
        <v>0</v>
      </c>
      <c r="O101" s="60">
        <f>IF(F101*G101&lt;1,0,(E101*D101)/H101)</f>
        <v>0</v>
      </c>
      <c r="P101" s="69">
        <f>M101*365.25/1000</f>
        <v>0</v>
      </c>
      <c r="Q101"/>
      <c r="Y101" s="8"/>
      <c r="AD101" s="8"/>
      <c r="AE101" s="11"/>
    </row>
    <row r="102" spans="2:31" ht="12.75">
      <c r="B102"/>
      <c r="C102"/>
      <c r="D102"/>
      <c r="E102"/>
      <c r="F102"/>
      <c r="G102"/>
      <c r="H102"/>
      <c r="I102"/>
      <c r="J102"/>
      <c r="K102"/>
      <c r="L102"/>
      <c r="M102"/>
      <c r="P102"/>
      <c r="Q102"/>
      <c r="AD102" s="8"/>
      <c r="AE102" s="11"/>
    </row>
    <row r="103" spans="2:17" ht="12.75">
      <c r="B103"/>
      <c r="C103"/>
      <c r="D103"/>
      <c r="E103"/>
      <c r="F103"/>
      <c r="G103"/>
      <c r="H103"/>
      <c r="I103"/>
      <c r="J103"/>
      <c r="K103"/>
      <c r="L103"/>
      <c r="M103"/>
      <c r="P103"/>
      <c r="Q103"/>
    </row>
    <row r="104" spans="2:17" ht="12.75">
      <c r="B104"/>
      <c r="C104"/>
      <c r="D104"/>
      <c r="E104"/>
      <c r="F104"/>
      <c r="G104"/>
      <c r="H104"/>
      <c r="I104"/>
      <c r="J104"/>
      <c r="K104"/>
      <c r="L104"/>
      <c r="M104"/>
      <c r="P104"/>
      <c r="Q104"/>
    </row>
    <row r="105" spans="2:30" ht="12.75">
      <c r="B105"/>
      <c r="C105"/>
      <c r="D105"/>
      <c r="E105"/>
      <c r="F105"/>
      <c r="G105"/>
      <c r="H105"/>
      <c r="I105"/>
      <c r="J105"/>
      <c r="K105"/>
      <c r="L105"/>
      <c r="M105"/>
      <c r="P105"/>
      <c r="Q105"/>
      <c r="AD105" s="8"/>
    </row>
    <row r="106" spans="2:31" ht="12.75">
      <c r="B106"/>
      <c r="C106"/>
      <c r="D106"/>
      <c r="E106"/>
      <c r="F106"/>
      <c r="G106"/>
      <c r="H106"/>
      <c r="I106"/>
      <c r="J106"/>
      <c r="K106"/>
      <c r="L106"/>
      <c r="M106"/>
      <c r="P106"/>
      <c r="Q106"/>
      <c r="AE106" s="8"/>
    </row>
    <row r="107" spans="2:31" ht="12.75">
      <c r="B107"/>
      <c r="C107"/>
      <c r="D107"/>
      <c r="E107"/>
      <c r="F107"/>
      <c r="G107"/>
      <c r="H107"/>
      <c r="I107"/>
      <c r="J107"/>
      <c r="K107"/>
      <c r="L107"/>
      <c r="M107"/>
      <c r="P107"/>
      <c r="Q107"/>
      <c r="AD107" s="8"/>
      <c r="AE107" s="11"/>
    </row>
    <row r="108" spans="2:31" ht="12.75">
      <c r="B108"/>
      <c r="C108"/>
      <c r="D108"/>
      <c r="E108"/>
      <c r="F108"/>
      <c r="G108"/>
      <c r="H108"/>
      <c r="I108"/>
      <c r="J108"/>
      <c r="K108"/>
      <c r="L108"/>
      <c r="M108"/>
      <c r="P108"/>
      <c r="Q108"/>
      <c r="AD108" s="8"/>
      <c r="AE108" s="11"/>
    </row>
    <row r="109" spans="2:31" ht="12.75">
      <c r="B109"/>
      <c r="C109"/>
      <c r="D109"/>
      <c r="E109"/>
      <c r="F109"/>
      <c r="G109"/>
      <c r="H109"/>
      <c r="I109"/>
      <c r="J109"/>
      <c r="K109"/>
      <c r="L109"/>
      <c r="M109"/>
      <c r="P109"/>
      <c r="Q109"/>
      <c r="Y109" s="8"/>
      <c r="AD109" s="8"/>
      <c r="AE109" s="11"/>
    </row>
    <row r="110" spans="2:31" ht="12.75">
      <c r="B110"/>
      <c r="C110"/>
      <c r="D110"/>
      <c r="E110"/>
      <c r="F110"/>
      <c r="G110"/>
      <c r="H110"/>
      <c r="I110"/>
      <c r="J110"/>
      <c r="K110"/>
      <c r="L110"/>
      <c r="M110"/>
      <c r="P110"/>
      <c r="Q110"/>
      <c r="AD110" s="8"/>
      <c r="AE110" s="11"/>
    </row>
    <row r="111" spans="2:31" ht="12.75">
      <c r="B111"/>
      <c r="C111"/>
      <c r="D111"/>
      <c r="E111"/>
      <c r="F111"/>
      <c r="G111"/>
      <c r="H111"/>
      <c r="I111"/>
      <c r="J111"/>
      <c r="K111"/>
      <c r="L111"/>
      <c r="M111"/>
      <c r="P111"/>
      <c r="Q111"/>
      <c r="AD111" s="8"/>
      <c r="AE111" s="11"/>
    </row>
    <row r="112" spans="2:17" ht="12.75">
      <c r="B112"/>
      <c r="C112"/>
      <c r="D112"/>
      <c r="E112"/>
      <c r="F112"/>
      <c r="G112"/>
      <c r="H112"/>
      <c r="I112"/>
      <c r="J112"/>
      <c r="K112"/>
      <c r="L112"/>
      <c r="M112"/>
      <c r="P112"/>
      <c r="Q112"/>
    </row>
    <row r="113" spans="2:17" ht="12.75">
      <c r="B113"/>
      <c r="C113"/>
      <c r="D113"/>
      <c r="E113"/>
      <c r="F113"/>
      <c r="G113"/>
      <c r="H113"/>
      <c r="I113"/>
      <c r="J113"/>
      <c r="K113"/>
      <c r="L113"/>
      <c r="M113"/>
      <c r="P113"/>
      <c r="Q113"/>
    </row>
    <row r="114" spans="2:17" ht="12.75">
      <c r="B114"/>
      <c r="C114"/>
      <c r="D114"/>
      <c r="E114"/>
      <c r="F114"/>
      <c r="G114"/>
      <c r="H114"/>
      <c r="I114"/>
      <c r="J114"/>
      <c r="K114"/>
      <c r="L114"/>
      <c r="M114"/>
      <c r="P114"/>
      <c r="Q114"/>
    </row>
    <row r="115" spans="2:17" ht="12.75">
      <c r="B115"/>
      <c r="C115"/>
      <c r="D115"/>
      <c r="E115"/>
      <c r="F115"/>
      <c r="G115"/>
      <c r="H115"/>
      <c r="I115"/>
      <c r="J115"/>
      <c r="K115"/>
      <c r="L115"/>
      <c r="M115"/>
      <c r="P115"/>
      <c r="Q115"/>
    </row>
    <row r="116" spans="2:30" ht="12.75">
      <c r="B116"/>
      <c r="C116"/>
      <c r="D116"/>
      <c r="E116"/>
      <c r="F116"/>
      <c r="G116"/>
      <c r="H116"/>
      <c r="I116"/>
      <c r="J116"/>
      <c r="K116"/>
      <c r="L116"/>
      <c r="M116"/>
      <c r="P116"/>
      <c r="Q116"/>
      <c r="AD116" s="8"/>
    </row>
    <row r="117" spans="2:31" ht="12.75">
      <c r="B117"/>
      <c r="C117"/>
      <c r="D117"/>
      <c r="E117"/>
      <c r="F117"/>
      <c r="G117"/>
      <c r="H117"/>
      <c r="I117"/>
      <c r="J117"/>
      <c r="K117"/>
      <c r="L117"/>
      <c r="M117"/>
      <c r="P117"/>
      <c r="Q117"/>
      <c r="Y117" s="8"/>
      <c r="AD117" s="8"/>
      <c r="AE117" s="16"/>
    </row>
    <row r="118" spans="2:31" ht="12.75">
      <c r="B118"/>
      <c r="C118"/>
      <c r="D118"/>
      <c r="E118"/>
      <c r="F118"/>
      <c r="G118"/>
      <c r="H118"/>
      <c r="I118"/>
      <c r="J118"/>
      <c r="K118"/>
      <c r="L118"/>
      <c r="M118"/>
      <c r="P118"/>
      <c r="Q118"/>
      <c r="Y118" s="8"/>
      <c r="AD118" s="8"/>
      <c r="AE118" s="16"/>
    </row>
    <row r="119" spans="2:25" ht="12.75">
      <c r="B119"/>
      <c r="C119"/>
      <c r="D119"/>
      <c r="E119"/>
      <c r="F119"/>
      <c r="G119"/>
      <c r="H119"/>
      <c r="I119"/>
      <c r="J119"/>
      <c r="K119"/>
      <c r="L119"/>
      <c r="M119"/>
      <c r="P119"/>
      <c r="Q119"/>
      <c r="Y119" s="8"/>
    </row>
    <row r="120" spans="2:31" ht="12.75">
      <c r="B120"/>
      <c r="C120"/>
      <c r="D120"/>
      <c r="E120"/>
      <c r="F120"/>
      <c r="G120"/>
      <c r="H120"/>
      <c r="I120"/>
      <c r="J120"/>
      <c r="K120"/>
      <c r="L120"/>
      <c r="M120"/>
      <c r="P120"/>
      <c r="Q120"/>
      <c r="AD120" s="8"/>
      <c r="AE120" s="16"/>
    </row>
    <row r="121" spans="2:31" ht="12.75">
      <c r="B121"/>
      <c r="C121"/>
      <c r="D121"/>
      <c r="E121"/>
      <c r="F121"/>
      <c r="G121"/>
      <c r="H121"/>
      <c r="I121"/>
      <c r="J121"/>
      <c r="K121"/>
      <c r="L121"/>
      <c r="M121"/>
      <c r="P121"/>
      <c r="Q121"/>
      <c r="Y121" s="8"/>
      <c r="AA121" s="11"/>
      <c r="AD121" s="8"/>
      <c r="AE121" s="16"/>
    </row>
    <row r="122" spans="2:31" ht="12.75">
      <c r="B122"/>
      <c r="C122"/>
      <c r="D122"/>
      <c r="E122"/>
      <c r="F122"/>
      <c r="G122"/>
      <c r="H122"/>
      <c r="I122"/>
      <c r="J122"/>
      <c r="K122"/>
      <c r="L122"/>
      <c r="M122"/>
      <c r="P122"/>
      <c r="Q122"/>
      <c r="Y122" s="8"/>
      <c r="AA122" s="11"/>
      <c r="AD122" s="8"/>
      <c r="AE122" s="16"/>
    </row>
    <row r="123" spans="2:31" ht="12.75">
      <c r="B123"/>
      <c r="C123"/>
      <c r="D123"/>
      <c r="E123"/>
      <c r="F123"/>
      <c r="G123"/>
      <c r="H123"/>
      <c r="I123"/>
      <c r="J123"/>
      <c r="K123"/>
      <c r="L123"/>
      <c r="M123"/>
      <c r="P123"/>
      <c r="Q123"/>
      <c r="Y123" s="8"/>
      <c r="AA123" s="11"/>
      <c r="AD123" s="8"/>
      <c r="AE123" s="16"/>
    </row>
    <row r="124" spans="2:31" ht="12.75">
      <c r="B124"/>
      <c r="C124"/>
      <c r="D124"/>
      <c r="E124"/>
      <c r="F124"/>
      <c r="G124"/>
      <c r="H124"/>
      <c r="I124"/>
      <c r="J124"/>
      <c r="K124"/>
      <c r="L124"/>
      <c r="M124"/>
      <c r="P124"/>
      <c r="Q124"/>
      <c r="Y124" s="8"/>
      <c r="AA124" s="11"/>
      <c r="AD124" s="8"/>
      <c r="AE124" s="16"/>
    </row>
    <row r="125" spans="2:17" ht="12.75">
      <c r="B125"/>
      <c r="C125"/>
      <c r="D125"/>
      <c r="E125"/>
      <c r="F125"/>
      <c r="G125"/>
      <c r="H125"/>
      <c r="I125"/>
      <c r="J125"/>
      <c r="K125"/>
      <c r="L125"/>
      <c r="M125"/>
      <c r="P125"/>
      <c r="Q125"/>
    </row>
    <row r="126" spans="2:17" ht="12.75">
      <c r="B126"/>
      <c r="C126"/>
      <c r="D126"/>
      <c r="E126"/>
      <c r="F126"/>
      <c r="G126"/>
      <c r="H126"/>
      <c r="I126"/>
      <c r="J126"/>
      <c r="K126"/>
      <c r="L126"/>
      <c r="M126"/>
      <c r="P126"/>
      <c r="Q126"/>
    </row>
    <row r="127" spans="2:17" ht="12.75">
      <c r="B127"/>
      <c r="C127"/>
      <c r="D127"/>
      <c r="E127"/>
      <c r="F127"/>
      <c r="G127"/>
      <c r="H127"/>
      <c r="I127"/>
      <c r="J127"/>
      <c r="K127"/>
      <c r="L127"/>
      <c r="M127"/>
      <c r="P127"/>
      <c r="Q127"/>
    </row>
    <row r="128" spans="2:30" ht="12.75">
      <c r="B128"/>
      <c r="C128"/>
      <c r="D128"/>
      <c r="E128"/>
      <c r="F128"/>
      <c r="G128"/>
      <c r="H128"/>
      <c r="I128"/>
      <c r="J128"/>
      <c r="K128"/>
      <c r="L128"/>
      <c r="M128"/>
      <c r="P128"/>
      <c r="Q128"/>
      <c r="AD128" s="8"/>
    </row>
    <row r="129" spans="2:30" ht="12.75">
      <c r="B129"/>
      <c r="C129"/>
      <c r="D129"/>
      <c r="E129"/>
      <c r="F129"/>
      <c r="G129"/>
      <c r="H129"/>
      <c r="I129"/>
      <c r="J129"/>
      <c r="K129"/>
      <c r="L129"/>
      <c r="M129"/>
      <c r="P129"/>
      <c r="Q129"/>
      <c r="AD129" s="8"/>
    </row>
    <row r="130" spans="2:30" ht="12.75">
      <c r="B130"/>
      <c r="C130"/>
      <c r="D130"/>
      <c r="E130"/>
      <c r="F130"/>
      <c r="G130"/>
      <c r="H130"/>
      <c r="I130"/>
      <c r="J130"/>
      <c r="K130"/>
      <c r="L130"/>
      <c r="M130"/>
      <c r="N130" s="6"/>
      <c r="P130"/>
      <c r="Q130"/>
      <c r="AD130" s="8"/>
    </row>
    <row r="131" spans="2:17" ht="12.75">
      <c r="B131"/>
      <c r="C131"/>
      <c r="D131"/>
      <c r="E131"/>
      <c r="F131"/>
      <c r="G131"/>
      <c r="H131"/>
      <c r="I131"/>
      <c r="J131"/>
      <c r="K131"/>
      <c r="L131"/>
      <c r="M131"/>
      <c r="N131" s="6"/>
      <c r="P131"/>
      <c r="Q131"/>
    </row>
    <row r="132" spans="2:30" ht="12.75">
      <c r="B132"/>
      <c r="C132"/>
      <c r="D132"/>
      <c r="E132"/>
      <c r="F132"/>
      <c r="G132"/>
      <c r="H132"/>
      <c r="I132"/>
      <c r="J132"/>
      <c r="K132"/>
      <c r="L132"/>
      <c r="M132"/>
      <c r="N132" s="6"/>
      <c r="P132"/>
      <c r="Q132"/>
      <c r="AD132" s="8"/>
    </row>
    <row r="133" spans="2:17" ht="12.75">
      <c r="B133"/>
      <c r="C133"/>
      <c r="D133"/>
      <c r="E133"/>
      <c r="F133"/>
      <c r="G133"/>
      <c r="H133"/>
      <c r="I133"/>
      <c r="J133"/>
      <c r="K133"/>
      <c r="L133"/>
      <c r="M133"/>
      <c r="P133"/>
      <c r="Q133"/>
    </row>
    <row r="134" spans="2:30" ht="12.75">
      <c r="B134"/>
      <c r="C134"/>
      <c r="D134"/>
      <c r="E134"/>
      <c r="F134"/>
      <c r="G134"/>
      <c r="H134"/>
      <c r="I134"/>
      <c r="J134"/>
      <c r="K134"/>
      <c r="L134"/>
      <c r="M134"/>
      <c r="P134"/>
      <c r="Q134"/>
      <c r="W134" s="6"/>
      <c r="AD134" s="8"/>
    </row>
    <row r="135" spans="2:30" ht="12.75">
      <c r="B135"/>
      <c r="C135"/>
      <c r="D135"/>
      <c r="E135"/>
      <c r="F135"/>
      <c r="G135"/>
      <c r="H135"/>
      <c r="I135"/>
      <c r="J135"/>
      <c r="K135"/>
      <c r="L135"/>
      <c r="M135"/>
      <c r="P135"/>
      <c r="Q135"/>
      <c r="W135" s="6"/>
      <c r="AD135" s="8"/>
    </row>
    <row r="136" spans="2:30" ht="12.75">
      <c r="B136"/>
      <c r="C136"/>
      <c r="D136"/>
      <c r="E136"/>
      <c r="F136"/>
      <c r="G136"/>
      <c r="H136"/>
      <c r="I136"/>
      <c r="J136"/>
      <c r="K136"/>
      <c r="L136"/>
      <c r="M136"/>
      <c r="P136"/>
      <c r="Q136"/>
      <c r="W136" s="6"/>
      <c r="AD136" s="8"/>
    </row>
    <row r="137" spans="2:17" ht="12.75">
      <c r="B137"/>
      <c r="C137"/>
      <c r="D137"/>
      <c r="E137"/>
      <c r="F137"/>
      <c r="G137"/>
      <c r="H137"/>
      <c r="I137"/>
      <c r="J137"/>
      <c r="K137"/>
      <c r="L137"/>
      <c r="M137"/>
      <c r="P137"/>
      <c r="Q137"/>
    </row>
    <row r="138" spans="2:17" ht="12.75">
      <c r="B138"/>
      <c r="C138"/>
      <c r="D138"/>
      <c r="E138"/>
      <c r="F138"/>
      <c r="G138"/>
      <c r="H138"/>
      <c r="I138"/>
      <c r="J138"/>
      <c r="K138"/>
      <c r="L138"/>
      <c r="M138"/>
      <c r="P138"/>
      <c r="Q138"/>
    </row>
    <row r="139" spans="2:17" ht="12.75">
      <c r="B139"/>
      <c r="C139"/>
      <c r="D139"/>
      <c r="E139"/>
      <c r="F139"/>
      <c r="G139"/>
      <c r="H139"/>
      <c r="I139"/>
      <c r="J139"/>
      <c r="K139"/>
      <c r="L139"/>
      <c r="M139"/>
      <c r="P139"/>
      <c r="Q139"/>
    </row>
    <row r="140" spans="2:17" ht="12.75">
      <c r="B140"/>
      <c r="C140"/>
      <c r="D140"/>
      <c r="E140"/>
      <c r="F140"/>
      <c r="G140"/>
      <c r="H140"/>
      <c r="I140"/>
      <c r="J140"/>
      <c r="K140"/>
      <c r="L140"/>
      <c r="M140"/>
      <c r="P140"/>
      <c r="Q140"/>
    </row>
    <row r="141" spans="2:17" ht="12.75">
      <c r="B141"/>
      <c r="C141"/>
      <c r="D141"/>
      <c r="E141"/>
      <c r="F141"/>
      <c r="G141"/>
      <c r="H141"/>
      <c r="I141"/>
      <c r="J141"/>
      <c r="K141"/>
      <c r="L141"/>
      <c r="M141"/>
      <c r="P141"/>
      <c r="Q141"/>
    </row>
    <row r="142" spans="2:17" ht="12.75">
      <c r="B142"/>
      <c r="C142"/>
      <c r="D142"/>
      <c r="E142"/>
      <c r="F142"/>
      <c r="G142"/>
      <c r="H142"/>
      <c r="I142"/>
      <c r="J142"/>
      <c r="K142"/>
      <c r="L142"/>
      <c r="M142"/>
      <c r="P142"/>
      <c r="Q142"/>
    </row>
    <row r="143" spans="2:17" ht="12.75">
      <c r="B143"/>
      <c r="C143"/>
      <c r="D143"/>
      <c r="E143"/>
      <c r="F143"/>
      <c r="G143"/>
      <c r="H143"/>
      <c r="I143"/>
      <c r="J143"/>
      <c r="K143"/>
      <c r="L143"/>
      <c r="M143"/>
      <c r="P143"/>
      <c r="Q143"/>
    </row>
    <row r="144" spans="2:17" ht="12.75">
      <c r="B144"/>
      <c r="C144"/>
      <c r="D144"/>
      <c r="E144"/>
      <c r="F144"/>
      <c r="G144"/>
      <c r="H144"/>
      <c r="I144"/>
      <c r="J144"/>
      <c r="K144"/>
      <c r="L144"/>
      <c r="M144"/>
      <c r="P144"/>
      <c r="Q144"/>
    </row>
    <row r="145" spans="2:17" ht="12.75">
      <c r="B145"/>
      <c r="C145"/>
      <c r="D145"/>
      <c r="E145"/>
      <c r="F145"/>
      <c r="G145"/>
      <c r="H145"/>
      <c r="I145"/>
      <c r="J145"/>
      <c r="K145"/>
      <c r="L145"/>
      <c r="M145"/>
      <c r="P145"/>
      <c r="Q145"/>
    </row>
    <row r="146" spans="2:17" ht="12.75">
      <c r="B146"/>
      <c r="C146"/>
      <c r="D146"/>
      <c r="E146"/>
      <c r="F146"/>
      <c r="G146"/>
      <c r="H146"/>
      <c r="I146"/>
      <c r="J146"/>
      <c r="K146"/>
      <c r="L146"/>
      <c r="M146"/>
      <c r="P146"/>
      <c r="Q146"/>
    </row>
    <row r="147" spans="2:17" ht="12.75">
      <c r="B147"/>
      <c r="C147"/>
      <c r="D147"/>
      <c r="E147"/>
      <c r="F147"/>
      <c r="G147"/>
      <c r="H147"/>
      <c r="I147"/>
      <c r="J147"/>
      <c r="K147"/>
      <c r="L147"/>
      <c r="M147"/>
      <c r="P147"/>
      <c r="Q147"/>
    </row>
    <row r="148" spans="2:17" ht="12.75">
      <c r="B148"/>
      <c r="C148"/>
      <c r="D148"/>
      <c r="E148"/>
      <c r="F148"/>
      <c r="G148"/>
      <c r="H148"/>
      <c r="I148"/>
      <c r="J148"/>
      <c r="K148"/>
      <c r="L148"/>
      <c r="M148"/>
      <c r="P148"/>
      <c r="Q148"/>
    </row>
    <row r="149" spans="2:17" ht="12.75">
      <c r="B149"/>
      <c r="C149"/>
      <c r="D149"/>
      <c r="E149"/>
      <c r="F149"/>
      <c r="G149"/>
      <c r="H149"/>
      <c r="I149"/>
      <c r="J149"/>
      <c r="K149"/>
      <c r="L149"/>
      <c r="M149"/>
      <c r="P149"/>
      <c r="Q149"/>
    </row>
    <row r="150" spans="2:17" ht="12.75">
      <c r="B150"/>
      <c r="C150"/>
      <c r="D150"/>
      <c r="E150"/>
      <c r="F150"/>
      <c r="G150"/>
      <c r="H150"/>
      <c r="I150"/>
      <c r="J150"/>
      <c r="K150"/>
      <c r="L150"/>
      <c r="M150"/>
      <c r="P150"/>
      <c r="Q150"/>
    </row>
    <row r="151" spans="2:17" ht="12.75">
      <c r="B151"/>
      <c r="C151"/>
      <c r="D151"/>
      <c r="E151"/>
      <c r="F151"/>
      <c r="G151"/>
      <c r="H151"/>
      <c r="I151"/>
      <c r="J151"/>
      <c r="K151"/>
      <c r="L151"/>
      <c r="M151"/>
      <c r="P151"/>
      <c r="Q151"/>
    </row>
    <row r="152" spans="2:17" ht="12.75">
      <c r="B152"/>
      <c r="C152"/>
      <c r="D152"/>
      <c r="E152"/>
      <c r="F152"/>
      <c r="G152"/>
      <c r="H152"/>
      <c r="I152"/>
      <c r="J152"/>
      <c r="K152"/>
      <c r="L152"/>
      <c r="M152"/>
      <c r="P152"/>
      <c r="Q152"/>
    </row>
    <row r="153" spans="2:17" ht="12.75">
      <c r="B153"/>
      <c r="C153"/>
      <c r="D153"/>
      <c r="E153"/>
      <c r="F153"/>
      <c r="G153"/>
      <c r="H153"/>
      <c r="I153"/>
      <c r="J153"/>
      <c r="K153"/>
      <c r="L153"/>
      <c r="M153"/>
      <c r="P153"/>
      <c r="Q153"/>
    </row>
    <row r="154" spans="2:17" ht="12.75">
      <c r="B154"/>
      <c r="C154"/>
      <c r="D154"/>
      <c r="E154"/>
      <c r="F154"/>
      <c r="G154"/>
      <c r="H154"/>
      <c r="I154"/>
      <c r="J154"/>
      <c r="K154"/>
      <c r="L154"/>
      <c r="M154"/>
      <c r="P154"/>
      <c r="Q154"/>
    </row>
    <row r="155" spans="2:17" ht="12.75">
      <c r="B155"/>
      <c r="C155"/>
      <c r="D155"/>
      <c r="E155"/>
      <c r="F155"/>
      <c r="G155"/>
      <c r="H155"/>
      <c r="I155"/>
      <c r="J155"/>
      <c r="K155"/>
      <c r="L155"/>
      <c r="M155"/>
      <c r="P155"/>
      <c r="Q155"/>
    </row>
    <row r="156" spans="2:17" ht="12.75">
      <c r="B156"/>
      <c r="C156"/>
      <c r="D156"/>
      <c r="E156"/>
      <c r="F156"/>
      <c r="G156"/>
      <c r="H156"/>
      <c r="I156"/>
      <c r="J156"/>
      <c r="K156"/>
      <c r="L156"/>
      <c r="M156"/>
      <c r="P156"/>
      <c r="Q156"/>
    </row>
    <row r="157" spans="2:17" ht="12.75">
      <c r="B157"/>
      <c r="C157"/>
      <c r="D157"/>
      <c r="E157"/>
      <c r="F157"/>
      <c r="G157"/>
      <c r="H157"/>
      <c r="I157"/>
      <c r="J157"/>
      <c r="K157"/>
      <c r="L157"/>
      <c r="M157"/>
      <c r="P157"/>
      <c r="Q157"/>
    </row>
    <row r="158" spans="2:17" ht="12.75">
      <c r="B158"/>
      <c r="C158"/>
      <c r="D158"/>
      <c r="E158"/>
      <c r="F158"/>
      <c r="G158"/>
      <c r="H158"/>
      <c r="I158"/>
      <c r="J158"/>
      <c r="K158"/>
      <c r="L158"/>
      <c r="M158"/>
      <c r="P158"/>
      <c r="Q158"/>
    </row>
    <row r="159" spans="2:17" ht="12.75">
      <c r="B159"/>
      <c r="C159"/>
      <c r="D159"/>
      <c r="E159"/>
      <c r="F159"/>
      <c r="G159"/>
      <c r="H159"/>
      <c r="I159"/>
      <c r="J159"/>
      <c r="K159"/>
      <c r="L159"/>
      <c r="M159"/>
      <c r="P159"/>
      <c r="Q159"/>
    </row>
    <row r="160" spans="2:17" ht="12.75">
      <c r="B160"/>
      <c r="C160"/>
      <c r="D160"/>
      <c r="E160"/>
      <c r="F160"/>
      <c r="G160"/>
      <c r="H160"/>
      <c r="I160"/>
      <c r="J160"/>
      <c r="K160"/>
      <c r="L160"/>
      <c r="M160"/>
      <c r="P160"/>
      <c r="Q160"/>
    </row>
    <row r="161" spans="2:17" ht="12.75">
      <c r="B161"/>
      <c r="C161"/>
      <c r="D161"/>
      <c r="E161"/>
      <c r="F161"/>
      <c r="G161"/>
      <c r="H161"/>
      <c r="I161"/>
      <c r="J161"/>
      <c r="K161"/>
      <c r="L161"/>
      <c r="M161"/>
      <c r="P161"/>
      <c r="Q161"/>
    </row>
    <row r="162" spans="2:17" ht="12.75">
      <c r="B162"/>
      <c r="C162"/>
      <c r="D162"/>
      <c r="E162"/>
      <c r="F162"/>
      <c r="G162"/>
      <c r="H162"/>
      <c r="I162"/>
      <c r="J162"/>
      <c r="K162"/>
      <c r="L162"/>
      <c r="M162"/>
      <c r="P162"/>
      <c r="Q162"/>
    </row>
    <row r="163" spans="2:17" ht="12.75">
      <c r="B163"/>
      <c r="C163"/>
      <c r="D163"/>
      <c r="E163"/>
      <c r="F163"/>
      <c r="G163"/>
      <c r="H163"/>
      <c r="I163"/>
      <c r="J163"/>
      <c r="K163"/>
      <c r="L163"/>
      <c r="M163"/>
      <c r="P163"/>
      <c r="Q163"/>
    </row>
    <row r="164" spans="2:17" ht="12.75">
      <c r="B164"/>
      <c r="C164"/>
      <c r="D164"/>
      <c r="E164"/>
      <c r="F164"/>
      <c r="G164"/>
      <c r="H164"/>
      <c r="I164"/>
      <c r="J164"/>
      <c r="K164"/>
      <c r="L164"/>
      <c r="M164"/>
      <c r="P164"/>
      <c r="Q164"/>
    </row>
    <row r="165" spans="2:17" ht="12.75">
      <c r="B165"/>
      <c r="C165"/>
      <c r="D165"/>
      <c r="E165"/>
      <c r="F165"/>
      <c r="G165"/>
      <c r="H165"/>
      <c r="I165"/>
      <c r="J165"/>
      <c r="K165"/>
      <c r="L165"/>
      <c r="M165"/>
      <c r="P165"/>
      <c r="Q165"/>
    </row>
    <row r="166" spans="2:17" ht="12.75">
      <c r="B166"/>
      <c r="C166"/>
      <c r="D166"/>
      <c r="E166"/>
      <c r="F166"/>
      <c r="G166"/>
      <c r="H166"/>
      <c r="I166"/>
      <c r="J166"/>
      <c r="K166"/>
      <c r="L166"/>
      <c r="M166"/>
      <c r="P166"/>
      <c r="Q166"/>
    </row>
    <row r="167" spans="2:17" ht="12.75">
      <c r="B167"/>
      <c r="C167"/>
      <c r="D167"/>
      <c r="E167"/>
      <c r="F167"/>
      <c r="G167"/>
      <c r="H167"/>
      <c r="I167"/>
      <c r="J167"/>
      <c r="K167"/>
      <c r="L167"/>
      <c r="M167"/>
      <c r="P167"/>
      <c r="Q167"/>
    </row>
    <row r="168" spans="2:17" ht="12.75">
      <c r="B168"/>
      <c r="C168"/>
      <c r="D168"/>
      <c r="E168"/>
      <c r="F168"/>
      <c r="G168"/>
      <c r="H168"/>
      <c r="I168"/>
      <c r="J168"/>
      <c r="K168"/>
      <c r="L168"/>
      <c r="M168"/>
      <c r="P168"/>
      <c r="Q168"/>
    </row>
    <row r="169" spans="2:17" ht="12.75">
      <c r="B169"/>
      <c r="C169"/>
      <c r="D169"/>
      <c r="E169"/>
      <c r="F169"/>
      <c r="G169"/>
      <c r="H169"/>
      <c r="I169"/>
      <c r="J169"/>
      <c r="K169"/>
      <c r="L169"/>
      <c r="M169"/>
      <c r="P169"/>
      <c r="Q169"/>
    </row>
    <row r="170" spans="2:17" ht="12.75">
      <c r="B170"/>
      <c r="C170"/>
      <c r="D170"/>
      <c r="E170"/>
      <c r="F170"/>
      <c r="G170"/>
      <c r="H170"/>
      <c r="I170"/>
      <c r="J170"/>
      <c r="K170"/>
      <c r="L170"/>
      <c r="M170"/>
      <c r="P170"/>
      <c r="Q170"/>
    </row>
    <row r="171" spans="2:17" ht="12.75">
      <c r="B171"/>
      <c r="C171"/>
      <c r="D171"/>
      <c r="E171"/>
      <c r="F171"/>
      <c r="G171"/>
      <c r="H171"/>
      <c r="I171"/>
      <c r="J171"/>
      <c r="K171"/>
      <c r="L171"/>
      <c r="M171"/>
      <c r="P171"/>
      <c r="Q171"/>
    </row>
    <row r="172" spans="2:17" ht="12.75">
      <c r="B172"/>
      <c r="C172"/>
      <c r="D172"/>
      <c r="E172"/>
      <c r="F172"/>
      <c r="G172"/>
      <c r="H172"/>
      <c r="I172"/>
      <c r="J172"/>
      <c r="K172"/>
      <c r="L172"/>
      <c r="M172"/>
      <c r="P172"/>
      <c r="Q172"/>
    </row>
    <row r="173" spans="2:17" ht="12.75">
      <c r="B173"/>
      <c r="C173"/>
      <c r="D173"/>
      <c r="E173"/>
      <c r="F173"/>
      <c r="G173"/>
      <c r="H173"/>
      <c r="I173"/>
      <c r="J173"/>
      <c r="K173"/>
      <c r="L173"/>
      <c r="M173"/>
      <c r="P173"/>
      <c r="Q173"/>
    </row>
    <row r="174" spans="2:17" ht="12.75">
      <c r="B174"/>
      <c r="C174"/>
      <c r="D174"/>
      <c r="E174"/>
      <c r="F174"/>
      <c r="G174"/>
      <c r="H174"/>
      <c r="I174"/>
      <c r="J174"/>
      <c r="K174"/>
      <c r="L174"/>
      <c r="M174"/>
      <c r="P174"/>
      <c r="Q174"/>
    </row>
    <row r="175" spans="2:17" ht="12.75">
      <c r="B175"/>
      <c r="C175"/>
      <c r="D175"/>
      <c r="E175"/>
      <c r="F175"/>
      <c r="G175"/>
      <c r="H175"/>
      <c r="I175"/>
      <c r="J175"/>
      <c r="K175"/>
      <c r="L175"/>
      <c r="M175"/>
      <c r="P175"/>
      <c r="Q175"/>
    </row>
    <row r="176" spans="2:17" ht="12.75">
      <c r="B176"/>
      <c r="C176"/>
      <c r="D176"/>
      <c r="E176"/>
      <c r="F176"/>
      <c r="G176"/>
      <c r="H176"/>
      <c r="I176"/>
      <c r="J176"/>
      <c r="K176"/>
      <c r="L176"/>
      <c r="M176"/>
      <c r="P176"/>
      <c r="Q176"/>
    </row>
    <row r="177" spans="2:17" ht="12.75">
      <c r="B177"/>
      <c r="C177"/>
      <c r="D177"/>
      <c r="E177"/>
      <c r="F177"/>
      <c r="G177"/>
      <c r="H177"/>
      <c r="I177"/>
      <c r="J177"/>
      <c r="K177"/>
      <c r="L177"/>
      <c r="M177"/>
      <c r="P177"/>
      <c r="Q177"/>
    </row>
    <row r="178" spans="2:17" ht="12.75">
      <c r="B178"/>
      <c r="C178"/>
      <c r="D178"/>
      <c r="E178"/>
      <c r="F178"/>
      <c r="G178"/>
      <c r="H178"/>
      <c r="I178"/>
      <c r="J178"/>
      <c r="K178"/>
      <c r="L178"/>
      <c r="M178"/>
      <c r="P178"/>
      <c r="Q178"/>
    </row>
    <row r="179" spans="2:17" ht="12.75">
      <c r="B179"/>
      <c r="C179"/>
      <c r="D179"/>
      <c r="E179"/>
      <c r="F179"/>
      <c r="G179"/>
      <c r="H179"/>
      <c r="I179"/>
      <c r="J179"/>
      <c r="K179"/>
      <c r="L179"/>
      <c r="M179"/>
      <c r="P179"/>
      <c r="Q179"/>
    </row>
    <row r="180" spans="2:17" ht="12.75">
      <c r="B180"/>
      <c r="C180"/>
      <c r="D180"/>
      <c r="E180"/>
      <c r="F180"/>
      <c r="G180"/>
      <c r="H180"/>
      <c r="I180"/>
      <c r="J180"/>
      <c r="K180"/>
      <c r="L180"/>
      <c r="M180"/>
      <c r="P180"/>
      <c r="Q180"/>
    </row>
    <row r="181" spans="2:17" ht="12.75">
      <c r="B181"/>
      <c r="C181"/>
      <c r="D181"/>
      <c r="E181"/>
      <c r="F181"/>
      <c r="G181"/>
      <c r="H181"/>
      <c r="I181"/>
      <c r="J181"/>
      <c r="K181"/>
      <c r="L181"/>
      <c r="M181"/>
      <c r="P181"/>
      <c r="Q181"/>
    </row>
    <row r="182" spans="2:17" ht="12.75">
      <c r="B182"/>
      <c r="C182"/>
      <c r="D182"/>
      <c r="E182"/>
      <c r="F182"/>
      <c r="G182"/>
      <c r="H182"/>
      <c r="I182"/>
      <c r="J182"/>
      <c r="K182"/>
      <c r="L182"/>
      <c r="M182"/>
      <c r="P182"/>
      <c r="Q182"/>
    </row>
    <row r="183" spans="2:17" ht="12.75">
      <c r="B183"/>
      <c r="C183"/>
      <c r="D183"/>
      <c r="E183"/>
      <c r="F183"/>
      <c r="G183"/>
      <c r="H183"/>
      <c r="I183"/>
      <c r="J183"/>
      <c r="K183"/>
      <c r="L183"/>
      <c r="M183"/>
      <c r="P183"/>
      <c r="Q183"/>
    </row>
    <row r="184" spans="2:17" ht="12.75">
      <c r="B184"/>
      <c r="C184"/>
      <c r="D184"/>
      <c r="E184"/>
      <c r="F184"/>
      <c r="G184"/>
      <c r="H184"/>
      <c r="I184"/>
      <c r="J184"/>
      <c r="K184"/>
      <c r="L184"/>
      <c r="M184"/>
      <c r="P184"/>
      <c r="Q184"/>
    </row>
    <row r="185" spans="2:17" ht="12.75">
      <c r="B185"/>
      <c r="C185"/>
      <c r="D185"/>
      <c r="E185"/>
      <c r="F185"/>
      <c r="G185"/>
      <c r="H185"/>
      <c r="I185"/>
      <c r="J185"/>
      <c r="K185"/>
      <c r="L185"/>
      <c r="M185"/>
      <c r="P185"/>
      <c r="Q185"/>
    </row>
    <row r="186" spans="2:17" ht="12.75">
      <c r="B186"/>
      <c r="C186"/>
      <c r="D186"/>
      <c r="E186"/>
      <c r="F186"/>
      <c r="G186"/>
      <c r="H186"/>
      <c r="I186"/>
      <c r="J186"/>
      <c r="K186"/>
      <c r="L186"/>
      <c r="M186"/>
      <c r="P186"/>
      <c r="Q186"/>
    </row>
    <row r="187" spans="2:17" ht="12.75">
      <c r="B187"/>
      <c r="C187"/>
      <c r="D187"/>
      <c r="E187"/>
      <c r="F187"/>
      <c r="G187"/>
      <c r="H187"/>
      <c r="I187"/>
      <c r="J187"/>
      <c r="K187"/>
      <c r="L187"/>
      <c r="M187"/>
      <c r="P187"/>
      <c r="Q187"/>
    </row>
    <row r="188" spans="2:17" ht="12.75">
      <c r="B188"/>
      <c r="C188"/>
      <c r="D188"/>
      <c r="E188"/>
      <c r="F188"/>
      <c r="G188"/>
      <c r="H188"/>
      <c r="I188"/>
      <c r="J188"/>
      <c r="K188"/>
      <c r="L188"/>
      <c r="M188"/>
      <c r="P188"/>
      <c r="Q188"/>
    </row>
    <row r="189" spans="2:17" ht="12.75">
      <c r="B189"/>
      <c r="C189"/>
      <c r="D189"/>
      <c r="E189"/>
      <c r="F189"/>
      <c r="G189"/>
      <c r="H189"/>
      <c r="I189"/>
      <c r="J189"/>
      <c r="K189"/>
      <c r="L189"/>
      <c r="M189"/>
      <c r="P189"/>
      <c r="Q189"/>
    </row>
    <row r="190" spans="2:17" ht="12.75">
      <c r="B190"/>
      <c r="C190"/>
      <c r="D190"/>
      <c r="E190"/>
      <c r="F190"/>
      <c r="G190"/>
      <c r="H190"/>
      <c r="I190"/>
      <c r="J190"/>
      <c r="K190"/>
      <c r="L190"/>
      <c r="M190"/>
      <c r="P190"/>
      <c r="Q190"/>
    </row>
    <row r="191" spans="2:17" ht="12.75">
      <c r="B191"/>
      <c r="C191"/>
      <c r="D191"/>
      <c r="E191"/>
      <c r="F191"/>
      <c r="G191"/>
      <c r="H191"/>
      <c r="I191"/>
      <c r="J191"/>
      <c r="K191"/>
      <c r="L191"/>
      <c r="M191"/>
      <c r="P191"/>
      <c r="Q191"/>
    </row>
    <row r="192" spans="2:17" ht="12.75">
      <c r="B192"/>
      <c r="C192"/>
      <c r="D192"/>
      <c r="E192"/>
      <c r="F192"/>
      <c r="G192"/>
      <c r="H192"/>
      <c r="I192"/>
      <c r="J192"/>
      <c r="K192"/>
      <c r="L192"/>
      <c r="M192"/>
      <c r="P192"/>
      <c r="Q192"/>
    </row>
    <row r="193" spans="2:17" ht="12.75">
      <c r="B193"/>
      <c r="C193"/>
      <c r="D193"/>
      <c r="E193"/>
      <c r="F193"/>
      <c r="G193"/>
      <c r="H193"/>
      <c r="I193"/>
      <c r="J193"/>
      <c r="K193"/>
      <c r="L193"/>
      <c r="M193"/>
      <c r="P193"/>
      <c r="Q193"/>
    </row>
    <row r="194" spans="2:17" ht="12.75">
      <c r="B194"/>
      <c r="C194"/>
      <c r="D194"/>
      <c r="E194"/>
      <c r="F194"/>
      <c r="G194"/>
      <c r="H194"/>
      <c r="I194"/>
      <c r="J194"/>
      <c r="K194"/>
      <c r="L194"/>
      <c r="M194"/>
      <c r="P194"/>
      <c r="Q194"/>
    </row>
    <row r="195" spans="2:17" ht="12.75">
      <c r="B195"/>
      <c r="C195"/>
      <c r="D195"/>
      <c r="E195"/>
      <c r="F195"/>
      <c r="G195"/>
      <c r="H195"/>
      <c r="I195"/>
      <c r="J195"/>
      <c r="K195"/>
      <c r="L195"/>
      <c r="M195"/>
      <c r="P195"/>
      <c r="Q195"/>
    </row>
    <row r="196" spans="2:17" ht="12.75">
      <c r="B196"/>
      <c r="C196"/>
      <c r="D196"/>
      <c r="E196"/>
      <c r="F196"/>
      <c r="G196"/>
      <c r="H196"/>
      <c r="I196"/>
      <c r="J196"/>
      <c r="K196"/>
      <c r="L196"/>
      <c r="M196"/>
      <c r="P196"/>
      <c r="Q196"/>
    </row>
    <row r="197" spans="2:17" ht="12.75">
      <c r="B197"/>
      <c r="C197"/>
      <c r="D197"/>
      <c r="E197"/>
      <c r="F197"/>
      <c r="G197"/>
      <c r="H197"/>
      <c r="I197"/>
      <c r="J197"/>
      <c r="K197"/>
      <c r="L197"/>
      <c r="M197"/>
      <c r="P197"/>
      <c r="Q197"/>
    </row>
    <row r="198" spans="2:17" ht="12.75">
      <c r="B198"/>
      <c r="C198"/>
      <c r="D198"/>
      <c r="E198"/>
      <c r="F198"/>
      <c r="G198"/>
      <c r="H198"/>
      <c r="I198"/>
      <c r="J198"/>
      <c r="K198"/>
      <c r="L198"/>
      <c r="M198"/>
      <c r="P198"/>
      <c r="Q198"/>
    </row>
    <row r="199" spans="2:17" ht="12.75">
      <c r="B199"/>
      <c r="C199"/>
      <c r="D199"/>
      <c r="E199"/>
      <c r="F199"/>
      <c r="G199"/>
      <c r="H199"/>
      <c r="I199"/>
      <c r="J199"/>
      <c r="K199"/>
      <c r="L199"/>
      <c r="M199"/>
      <c r="P199"/>
      <c r="Q199"/>
    </row>
    <row r="200" spans="2:17" ht="12.75">
      <c r="B200"/>
      <c r="C200"/>
      <c r="D200"/>
      <c r="E200"/>
      <c r="F200"/>
      <c r="G200"/>
      <c r="H200"/>
      <c r="I200"/>
      <c r="J200"/>
      <c r="K200"/>
      <c r="L200"/>
      <c r="M200"/>
      <c r="P200"/>
      <c r="Q200"/>
    </row>
    <row r="201" spans="2:17" ht="12.75">
      <c r="B201"/>
      <c r="C201"/>
      <c r="D201"/>
      <c r="E201"/>
      <c r="F201"/>
      <c r="G201"/>
      <c r="H201"/>
      <c r="I201"/>
      <c r="J201"/>
      <c r="K201"/>
      <c r="L201"/>
      <c r="M201"/>
      <c r="P201"/>
      <c r="Q201"/>
    </row>
    <row r="202" spans="2:17" ht="12.75">
      <c r="B202"/>
      <c r="C202"/>
      <c r="D202"/>
      <c r="E202"/>
      <c r="F202"/>
      <c r="G202"/>
      <c r="H202"/>
      <c r="I202"/>
      <c r="J202"/>
      <c r="K202"/>
      <c r="L202"/>
      <c r="M202"/>
      <c r="P202"/>
      <c r="Q202"/>
    </row>
    <row r="203" spans="2:17" ht="12.75">
      <c r="B203"/>
      <c r="C203"/>
      <c r="D203"/>
      <c r="E203"/>
      <c r="F203"/>
      <c r="G203"/>
      <c r="H203"/>
      <c r="I203"/>
      <c r="J203"/>
      <c r="K203"/>
      <c r="L203"/>
      <c r="M203"/>
      <c r="P203"/>
      <c r="Q203"/>
    </row>
    <row r="204" spans="2:17" ht="12.75">
      <c r="B204"/>
      <c r="C204"/>
      <c r="D204"/>
      <c r="E204"/>
      <c r="F204"/>
      <c r="G204"/>
      <c r="H204"/>
      <c r="I204"/>
      <c r="J204"/>
      <c r="K204"/>
      <c r="L204"/>
      <c r="M204"/>
      <c r="P204"/>
      <c r="Q204"/>
    </row>
    <row r="205" spans="2:17" ht="12.75">
      <c r="B205"/>
      <c r="C205"/>
      <c r="D205"/>
      <c r="E205"/>
      <c r="F205"/>
      <c r="G205"/>
      <c r="H205"/>
      <c r="I205"/>
      <c r="J205"/>
      <c r="K205"/>
      <c r="L205"/>
      <c r="M205"/>
      <c r="P205"/>
      <c r="Q205"/>
    </row>
    <row r="206" spans="2:17" ht="12.75">
      <c r="B206"/>
      <c r="C206"/>
      <c r="D206"/>
      <c r="E206"/>
      <c r="F206"/>
      <c r="G206"/>
      <c r="H206"/>
      <c r="I206"/>
      <c r="J206"/>
      <c r="K206"/>
      <c r="L206"/>
      <c r="M206"/>
      <c r="P206"/>
      <c r="Q206"/>
    </row>
    <row r="207" spans="2:17" ht="12.75">
      <c r="B207"/>
      <c r="C207"/>
      <c r="D207"/>
      <c r="E207"/>
      <c r="F207"/>
      <c r="G207"/>
      <c r="H207"/>
      <c r="I207"/>
      <c r="J207"/>
      <c r="K207"/>
      <c r="L207"/>
      <c r="M207"/>
      <c r="P207"/>
      <c r="Q207"/>
    </row>
    <row r="208" spans="2:17" ht="12.75">
      <c r="B208"/>
      <c r="C208"/>
      <c r="D208"/>
      <c r="E208"/>
      <c r="F208"/>
      <c r="G208"/>
      <c r="H208"/>
      <c r="I208"/>
      <c r="J208"/>
      <c r="K208"/>
      <c r="L208"/>
      <c r="M208"/>
      <c r="P208"/>
      <c r="Q208"/>
    </row>
    <row r="209" spans="2:17" ht="12.75">
      <c r="B209"/>
      <c r="C209"/>
      <c r="D209"/>
      <c r="E209"/>
      <c r="F209"/>
      <c r="G209"/>
      <c r="H209"/>
      <c r="I209"/>
      <c r="J209"/>
      <c r="K209"/>
      <c r="L209"/>
      <c r="M209"/>
      <c r="P209"/>
      <c r="Q209"/>
    </row>
    <row r="210" spans="2:17" ht="12.75">
      <c r="B210"/>
      <c r="C210"/>
      <c r="D210"/>
      <c r="E210"/>
      <c r="F210"/>
      <c r="G210"/>
      <c r="H210"/>
      <c r="I210"/>
      <c r="J210"/>
      <c r="K210"/>
      <c r="L210"/>
      <c r="M210"/>
      <c r="P210"/>
      <c r="Q210"/>
    </row>
    <row r="211" spans="2:17" ht="12.75">
      <c r="B211"/>
      <c r="C211"/>
      <c r="D211"/>
      <c r="E211"/>
      <c r="F211"/>
      <c r="G211"/>
      <c r="H211"/>
      <c r="I211"/>
      <c r="J211"/>
      <c r="K211"/>
      <c r="L211"/>
      <c r="M211"/>
      <c r="P211"/>
      <c r="Q211"/>
    </row>
    <row r="212" spans="2:17" ht="12.75">
      <c r="B212"/>
      <c r="C212"/>
      <c r="D212"/>
      <c r="E212"/>
      <c r="F212"/>
      <c r="G212"/>
      <c r="H212"/>
      <c r="I212"/>
      <c r="J212"/>
      <c r="K212"/>
      <c r="L212"/>
      <c r="M212"/>
      <c r="P212"/>
      <c r="Q212"/>
    </row>
    <row r="213" spans="2:17" ht="12.75">
      <c r="B213"/>
      <c r="C213"/>
      <c r="D213"/>
      <c r="E213"/>
      <c r="F213"/>
      <c r="G213"/>
      <c r="H213"/>
      <c r="I213"/>
      <c r="J213"/>
      <c r="K213"/>
      <c r="L213"/>
      <c r="M213"/>
      <c r="P213"/>
      <c r="Q213"/>
    </row>
    <row r="214" spans="2:17" ht="12.75">
      <c r="B214"/>
      <c r="C214"/>
      <c r="D214"/>
      <c r="E214"/>
      <c r="F214"/>
      <c r="G214"/>
      <c r="H214"/>
      <c r="I214"/>
      <c r="J214"/>
      <c r="K214"/>
      <c r="L214"/>
      <c r="M214"/>
      <c r="P214"/>
      <c r="Q214"/>
    </row>
    <row r="215" spans="2:17" ht="12.75">
      <c r="B215"/>
      <c r="C215"/>
      <c r="D215"/>
      <c r="E215"/>
      <c r="F215"/>
      <c r="G215"/>
      <c r="H215"/>
      <c r="I215"/>
      <c r="J215"/>
      <c r="K215"/>
      <c r="L215"/>
      <c r="M215"/>
      <c r="P215"/>
      <c r="Q215"/>
    </row>
    <row r="216" spans="2:17" ht="12.75">
      <c r="B216"/>
      <c r="C216"/>
      <c r="D216"/>
      <c r="E216"/>
      <c r="F216"/>
      <c r="G216"/>
      <c r="H216"/>
      <c r="I216"/>
      <c r="J216"/>
      <c r="K216"/>
      <c r="L216"/>
      <c r="M216"/>
      <c r="P216"/>
      <c r="Q216"/>
    </row>
    <row r="217" spans="2:17" ht="12.75">
      <c r="B217"/>
      <c r="C217"/>
      <c r="D217"/>
      <c r="E217"/>
      <c r="F217"/>
      <c r="G217"/>
      <c r="H217"/>
      <c r="I217"/>
      <c r="J217"/>
      <c r="K217"/>
      <c r="L217"/>
      <c r="M217"/>
      <c r="P217"/>
      <c r="Q217"/>
    </row>
    <row r="218" spans="2:17" ht="12.75">
      <c r="B218"/>
      <c r="C218"/>
      <c r="D218"/>
      <c r="E218"/>
      <c r="F218"/>
      <c r="G218"/>
      <c r="H218"/>
      <c r="I218"/>
      <c r="J218"/>
      <c r="K218"/>
      <c r="L218"/>
      <c r="M218"/>
      <c r="P218"/>
      <c r="Q218"/>
    </row>
    <row r="219" spans="2:17" ht="12.75">
      <c r="B219"/>
      <c r="C219"/>
      <c r="D219"/>
      <c r="E219"/>
      <c r="F219"/>
      <c r="G219"/>
      <c r="H219"/>
      <c r="I219"/>
      <c r="J219"/>
      <c r="K219"/>
      <c r="L219"/>
      <c r="M219"/>
      <c r="P219"/>
      <c r="Q219"/>
    </row>
    <row r="220" spans="2:17" ht="12.75">
      <c r="B220"/>
      <c r="C220"/>
      <c r="D220"/>
      <c r="E220"/>
      <c r="F220"/>
      <c r="G220"/>
      <c r="H220"/>
      <c r="I220"/>
      <c r="J220"/>
      <c r="K220"/>
      <c r="L220"/>
      <c r="M220"/>
      <c r="P220"/>
      <c r="Q220"/>
    </row>
    <row r="221" spans="2:17" ht="12.75">
      <c r="B221"/>
      <c r="C221"/>
      <c r="D221"/>
      <c r="E221"/>
      <c r="F221"/>
      <c r="G221"/>
      <c r="H221"/>
      <c r="I221"/>
      <c r="J221"/>
      <c r="K221"/>
      <c r="L221"/>
      <c r="M221"/>
      <c r="P221"/>
      <c r="Q221"/>
    </row>
    <row r="222" spans="2:17" ht="12.75">
      <c r="B222"/>
      <c r="C222"/>
      <c r="D222"/>
      <c r="E222"/>
      <c r="F222"/>
      <c r="G222"/>
      <c r="H222"/>
      <c r="I222"/>
      <c r="J222"/>
      <c r="K222"/>
      <c r="L222"/>
      <c r="M222"/>
      <c r="P222"/>
      <c r="Q222"/>
    </row>
    <row r="223" spans="2:17" ht="12.75">
      <c r="B223"/>
      <c r="C223"/>
      <c r="D223"/>
      <c r="E223"/>
      <c r="F223"/>
      <c r="G223"/>
      <c r="H223"/>
      <c r="I223"/>
      <c r="J223"/>
      <c r="K223"/>
      <c r="L223"/>
      <c r="M223"/>
      <c r="P223"/>
      <c r="Q223"/>
    </row>
    <row r="224" spans="2:17" ht="12.75">
      <c r="B224"/>
      <c r="C224"/>
      <c r="D224"/>
      <c r="E224"/>
      <c r="F224"/>
      <c r="G224"/>
      <c r="H224"/>
      <c r="I224"/>
      <c r="J224"/>
      <c r="K224"/>
      <c r="L224"/>
      <c r="M224"/>
      <c r="P224"/>
      <c r="Q224"/>
    </row>
    <row r="225" spans="2:17" ht="12.75">
      <c r="B225"/>
      <c r="C225"/>
      <c r="D225"/>
      <c r="E225"/>
      <c r="F225"/>
      <c r="G225"/>
      <c r="H225"/>
      <c r="I225"/>
      <c r="J225"/>
      <c r="K225"/>
      <c r="L225"/>
      <c r="M225"/>
      <c r="P225"/>
      <c r="Q225"/>
    </row>
    <row r="226" spans="2:17" ht="12.75">
      <c r="B226"/>
      <c r="C226"/>
      <c r="D226"/>
      <c r="E226"/>
      <c r="F226"/>
      <c r="G226"/>
      <c r="H226"/>
      <c r="I226"/>
      <c r="J226"/>
      <c r="K226"/>
      <c r="L226"/>
      <c r="M226"/>
      <c r="P226"/>
      <c r="Q226"/>
    </row>
    <row r="227" spans="2:17" ht="12.75">
      <c r="B227"/>
      <c r="C227"/>
      <c r="D227"/>
      <c r="E227"/>
      <c r="F227"/>
      <c r="G227"/>
      <c r="H227"/>
      <c r="I227"/>
      <c r="J227"/>
      <c r="K227"/>
      <c r="L227"/>
      <c r="M227"/>
      <c r="P227"/>
      <c r="Q227"/>
    </row>
    <row r="228" spans="2:17" ht="12.75">
      <c r="B228"/>
      <c r="C228"/>
      <c r="D228"/>
      <c r="E228"/>
      <c r="F228"/>
      <c r="G228"/>
      <c r="H228"/>
      <c r="I228"/>
      <c r="J228"/>
      <c r="K228"/>
      <c r="L228"/>
      <c r="M228"/>
      <c r="P228"/>
      <c r="Q228"/>
    </row>
    <row r="229" spans="2:17" ht="12.75">
      <c r="B229"/>
      <c r="C229"/>
      <c r="D229"/>
      <c r="E229"/>
      <c r="F229"/>
      <c r="G229"/>
      <c r="H229"/>
      <c r="I229"/>
      <c r="J229"/>
      <c r="K229"/>
      <c r="L229"/>
      <c r="M229"/>
      <c r="P229"/>
      <c r="Q229"/>
    </row>
    <row r="230" spans="2:17" ht="12.75">
      <c r="B230"/>
      <c r="C230"/>
      <c r="D230"/>
      <c r="E230"/>
      <c r="F230"/>
      <c r="G230"/>
      <c r="H230"/>
      <c r="I230"/>
      <c r="J230"/>
      <c r="K230"/>
      <c r="L230"/>
      <c r="M230"/>
      <c r="P230"/>
      <c r="Q230"/>
    </row>
    <row r="231" spans="2:17" ht="12.75">
      <c r="B231"/>
      <c r="C231"/>
      <c r="D231"/>
      <c r="E231"/>
      <c r="F231"/>
      <c r="G231"/>
      <c r="H231"/>
      <c r="I231"/>
      <c r="J231"/>
      <c r="K231"/>
      <c r="L231"/>
      <c r="M231"/>
      <c r="P231"/>
      <c r="Q231"/>
    </row>
    <row r="232" spans="2:17" ht="12.75">
      <c r="B232"/>
      <c r="C232"/>
      <c r="D232"/>
      <c r="E232"/>
      <c r="F232"/>
      <c r="G232"/>
      <c r="H232"/>
      <c r="I232"/>
      <c r="J232"/>
      <c r="K232"/>
      <c r="L232"/>
      <c r="M232"/>
      <c r="P232"/>
      <c r="Q232"/>
    </row>
    <row r="233" spans="2:17" ht="12.75">
      <c r="B233"/>
      <c r="C233"/>
      <c r="D233"/>
      <c r="E233"/>
      <c r="F233"/>
      <c r="G233"/>
      <c r="H233"/>
      <c r="I233"/>
      <c r="J233"/>
      <c r="K233"/>
      <c r="L233"/>
      <c r="M233"/>
      <c r="P233"/>
      <c r="Q233"/>
    </row>
    <row r="234" spans="2:17" ht="12.75">
      <c r="B234"/>
      <c r="C234"/>
      <c r="D234"/>
      <c r="E234"/>
      <c r="F234"/>
      <c r="G234"/>
      <c r="H234"/>
      <c r="I234"/>
      <c r="J234"/>
      <c r="K234"/>
      <c r="L234"/>
      <c r="M234"/>
      <c r="P234"/>
      <c r="Q234"/>
    </row>
    <row r="235" spans="16:17" ht="12.75">
      <c r="P235"/>
      <c r="Q235"/>
    </row>
    <row r="236" spans="16:17" ht="12.75">
      <c r="P236"/>
      <c r="Q236"/>
    </row>
    <row r="237" spans="16:17" ht="12.75">
      <c r="P237"/>
      <c r="Q237"/>
    </row>
    <row r="238" spans="16:17" ht="12.75">
      <c r="P238"/>
      <c r="Q238"/>
    </row>
    <row r="239" spans="16:17" ht="12.75">
      <c r="P239"/>
      <c r="Q239"/>
    </row>
    <row r="240" spans="16:17" ht="12.75">
      <c r="P240"/>
      <c r="Q240"/>
    </row>
    <row r="241" spans="16:17" ht="12.75">
      <c r="P241"/>
      <c r="Q241"/>
    </row>
    <row r="242" spans="16:17" ht="12.75">
      <c r="P242"/>
      <c r="Q242"/>
    </row>
    <row r="243" spans="16:17" ht="12.75">
      <c r="P243"/>
      <c r="Q243"/>
    </row>
    <row r="244" spans="16:17" ht="12.75">
      <c r="P244"/>
      <c r="Q244"/>
    </row>
    <row r="245" spans="16:17" ht="12.75">
      <c r="P245"/>
      <c r="Q245"/>
    </row>
    <row r="246" spans="16:17" ht="12.75">
      <c r="P246"/>
      <c r="Q246"/>
    </row>
    <row r="247" spans="16:17" ht="12.75">
      <c r="P247"/>
      <c r="Q247"/>
    </row>
    <row r="248" spans="16:17" ht="12.75">
      <c r="P248"/>
      <c r="Q248"/>
    </row>
    <row r="249" spans="16:17" ht="12.75">
      <c r="P249"/>
      <c r="Q249"/>
    </row>
    <row r="250" spans="16:17" ht="12.75">
      <c r="P250"/>
      <c r="Q250"/>
    </row>
    <row r="251" spans="16:17" ht="12.75">
      <c r="P251"/>
      <c r="Q251"/>
    </row>
    <row r="252" spans="16:17" ht="12.75">
      <c r="P252"/>
      <c r="Q252"/>
    </row>
    <row r="253" spans="16:17" ht="12.75">
      <c r="P253"/>
      <c r="Q253"/>
    </row>
    <row r="254" spans="16:17" ht="12.75">
      <c r="P254"/>
      <c r="Q254"/>
    </row>
    <row r="255" spans="16:17" ht="12.75">
      <c r="P255"/>
      <c r="Q255"/>
    </row>
    <row r="256" spans="16:17" ht="12.75">
      <c r="P256"/>
      <c r="Q256"/>
    </row>
    <row r="257" spans="16:17" ht="12.75">
      <c r="P257"/>
      <c r="Q257"/>
    </row>
    <row r="258" spans="16:17" ht="12.75">
      <c r="P258"/>
      <c r="Q258"/>
    </row>
    <row r="259" spans="16:17" ht="12.75">
      <c r="P259"/>
      <c r="Q259"/>
    </row>
    <row r="260" spans="16:17" ht="12.75">
      <c r="P260"/>
      <c r="Q260"/>
    </row>
    <row r="261" spans="16:17" ht="12.75">
      <c r="P261"/>
      <c r="Q261"/>
    </row>
    <row r="262" spans="16:17" ht="12.75">
      <c r="P262"/>
      <c r="Q262"/>
    </row>
    <row r="263" spans="16:17" ht="12.75">
      <c r="P263"/>
      <c r="Q263"/>
    </row>
    <row r="264" spans="16:17" ht="12.75">
      <c r="P264"/>
      <c r="Q264"/>
    </row>
  </sheetData>
  <autoFilter ref="A5:P101"/>
  <conditionalFormatting sqref="N6:N101">
    <cfRule type="cellIs" priority="1" dxfId="0" operator="between" stopIfTrue="1">
      <formula>0.02</formula>
      <formula>0.04</formula>
    </cfRule>
    <cfRule type="cellIs" priority="2" dxfId="1" operator="between" stopIfTrue="1">
      <formula>0.04</formula>
      <formula>0.06</formula>
    </cfRule>
    <cfRule type="cellIs" priority="3" dxfId="2" operator="greaterThan" stopIfTrue="1">
      <formula>0.06</formula>
    </cfRule>
  </conditionalFormatting>
  <dataValidations count="4">
    <dataValidation type="whole" operator="greaterThanOrEqual" allowBlank="1" showInputMessage="1" showErrorMessage="1" sqref="H6:I101 D6:E101">
      <formula1>-99999999999999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formula1>
    </dataValidation>
    <dataValidation type="decimal" operator="greaterThanOrEqual" allowBlank="1" showInputMessage="1" showErrorMessage="1" sqref="F6:G101">
      <formula1>-99999999999999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formula1>
    </dataValidation>
    <dataValidation type="textLength" operator="greaterThanOrEqual" allowBlank="1" showInputMessage="1" showErrorMessage="1" sqref="A6:A101">
      <formula1>0</formula1>
    </dataValidation>
    <dataValidation allowBlank="1" showInputMessage="1" showErrorMessage="1" sqref="K6:P101"/>
  </dataValidations>
  <printOptions/>
  <pageMargins left="0.25" right="0.25" top="0.48" bottom="0.61" header="0.19" footer="0"/>
  <pageSetup horizontalDpi="300" verticalDpi="300" orientation="portrait"/>
  <headerFooter alignWithMargins="0">
    <oddHeader>&amp;L&amp;"Geneva,Bold"NDP Software Confidential&amp;C&amp;A&amp;RPage &amp;P</oddHeader>
    <oddFooter>&amp;L&amp;D&amp;C&amp;R&amp;F</oddFooter>
  </headerFooter>
</worksheet>
</file>

<file path=xl/worksheets/sheet2.xml><?xml version="1.0" encoding="utf-8"?>
<worksheet xmlns="http://schemas.openxmlformats.org/spreadsheetml/2006/main" xmlns:r="http://schemas.openxmlformats.org/officeDocument/2006/relationships">
  <dimension ref="A3:C81"/>
  <sheetViews>
    <sheetView workbookViewId="0" topLeftCell="A23">
      <selection activeCell="C25" sqref="C25"/>
    </sheetView>
  </sheetViews>
  <sheetFormatPr defaultColWidth="11.00390625" defaultRowHeight="12"/>
  <cols>
    <col min="1" max="2" width="27.375" style="0" bestFit="1" customWidth="1"/>
    <col min="3" max="3" width="12.125" style="0" customWidth="1"/>
    <col min="4" max="4" width="12.125" style="0" bestFit="1" customWidth="1"/>
    <col min="5" max="13" width="12.50390625" style="0" bestFit="1" customWidth="1"/>
    <col min="14" max="14" width="12.125" style="0" bestFit="1" customWidth="1"/>
  </cols>
  <sheetData>
    <row r="3" spans="1:3" ht="12.75">
      <c r="A3" s="22" t="s">
        <v>111</v>
      </c>
      <c r="B3" s="31"/>
      <c r="C3" s="23"/>
    </row>
    <row r="4" spans="1:3" ht="12.75">
      <c r="A4" s="24" t="s">
        <v>47</v>
      </c>
      <c r="B4" s="24" t="s">
        <v>40</v>
      </c>
      <c r="C4" s="23" t="s">
        <v>29</v>
      </c>
    </row>
    <row r="5" spans="1:3" ht="12.75">
      <c r="A5" s="22" t="s">
        <v>27</v>
      </c>
      <c r="B5" s="22" t="s">
        <v>41</v>
      </c>
      <c r="C5" s="25">
        <v>0</v>
      </c>
    </row>
    <row r="6" spans="1:3" ht="12.75">
      <c r="A6" s="32"/>
      <c r="B6" s="26" t="s">
        <v>128</v>
      </c>
      <c r="C6" s="27">
        <v>2.5</v>
      </c>
    </row>
    <row r="7" spans="1:3" ht="12.75">
      <c r="A7" s="32"/>
      <c r="B7" s="26" t="s">
        <v>71</v>
      </c>
      <c r="C7" s="27">
        <v>0</v>
      </c>
    </row>
    <row r="8" spans="1:3" ht="12.75">
      <c r="A8" s="32"/>
      <c r="B8" s="26" t="s">
        <v>38</v>
      </c>
      <c r="C8" s="27">
        <v>1.875</v>
      </c>
    </row>
    <row r="9" spans="1:3" ht="12.75">
      <c r="A9" s="32"/>
      <c r="B9" s="26" t="s">
        <v>92</v>
      </c>
      <c r="C9" s="27">
        <v>1.6666666666666667</v>
      </c>
    </row>
    <row r="10" spans="1:3" ht="12.75">
      <c r="A10" s="22" t="s">
        <v>42</v>
      </c>
      <c r="B10" s="34"/>
      <c r="C10" s="25">
        <v>6.041666666666667</v>
      </c>
    </row>
    <row r="11" spans="1:3" ht="12.75">
      <c r="A11" s="22" t="s">
        <v>26</v>
      </c>
      <c r="B11" s="22" t="s">
        <v>72</v>
      </c>
      <c r="C11" s="25">
        <v>1.5</v>
      </c>
    </row>
    <row r="12" spans="1:3" ht="12.75">
      <c r="A12" s="32"/>
      <c r="B12" s="26" t="s">
        <v>70</v>
      </c>
      <c r="C12" s="27">
        <v>0</v>
      </c>
    </row>
    <row r="13" spans="1:3" ht="12.75">
      <c r="A13" s="32"/>
      <c r="B13" s="26" t="s">
        <v>132</v>
      </c>
      <c r="C13" s="27">
        <v>0</v>
      </c>
    </row>
    <row r="14" spans="1:3" ht="12.75">
      <c r="A14" s="32"/>
      <c r="B14" s="26" t="s">
        <v>1</v>
      </c>
      <c r="C14" s="27">
        <v>0</v>
      </c>
    </row>
    <row r="15" spans="1:3" ht="12.75">
      <c r="A15" s="32"/>
      <c r="B15" s="26" t="s">
        <v>5</v>
      </c>
      <c r="C15" s="27">
        <v>0</v>
      </c>
    </row>
    <row r="16" spans="1:3" ht="12.75">
      <c r="A16" s="32"/>
      <c r="B16" s="26" t="s">
        <v>8</v>
      </c>
      <c r="C16" s="27">
        <v>0</v>
      </c>
    </row>
    <row r="17" spans="1:3" ht="12.75">
      <c r="A17" s="32"/>
      <c r="B17" s="26" t="s">
        <v>7</v>
      </c>
      <c r="C17" s="27">
        <v>0</v>
      </c>
    </row>
    <row r="18" spans="1:3" ht="12.75">
      <c r="A18" s="32"/>
      <c r="B18" s="26" t="s">
        <v>9</v>
      </c>
      <c r="C18" s="27">
        <v>0</v>
      </c>
    </row>
    <row r="19" spans="1:3" ht="12.75">
      <c r="A19" s="32"/>
      <c r="B19" s="26" t="s">
        <v>0</v>
      </c>
      <c r="C19" s="27">
        <v>0</v>
      </c>
    </row>
    <row r="20" spans="1:3" ht="12.75">
      <c r="A20" s="32"/>
      <c r="B20" s="26" t="s">
        <v>123</v>
      </c>
      <c r="C20" s="27">
        <v>0.625</v>
      </c>
    </row>
    <row r="21" spans="1:3" ht="12.75">
      <c r="A21" s="22" t="s">
        <v>43</v>
      </c>
      <c r="B21" s="34"/>
      <c r="C21" s="25">
        <v>2.125</v>
      </c>
    </row>
    <row r="22" spans="1:3" ht="12.75">
      <c r="A22" s="22" t="s">
        <v>28</v>
      </c>
      <c r="B22" s="22" t="s">
        <v>84</v>
      </c>
      <c r="C22" s="25">
        <v>1.875</v>
      </c>
    </row>
    <row r="23" spans="1:3" ht="12.75">
      <c r="A23" s="32"/>
      <c r="B23" s="26" t="s">
        <v>16</v>
      </c>
      <c r="C23" s="27">
        <v>0.2916666666666667</v>
      </c>
    </row>
    <row r="24" spans="1:3" ht="12.75">
      <c r="A24" s="32"/>
      <c r="B24" s="26" t="s">
        <v>17</v>
      </c>
      <c r="C24" s="27">
        <v>4.166666666666667</v>
      </c>
    </row>
    <row r="25" spans="1:3" ht="12.75">
      <c r="A25" s="32"/>
      <c r="B25" s="26" t="s">
        <v>11</v>
      </c>
      <c r="C25" s="27">
        <v>0.9166666666666666</v>
      </c>
    </row>
    <row r="26" spans="1:3" ht="12.75">
      <c r="A26" s="32"/>
      <c r="B26" s="26" t="s">
        <v>12</v>
      </c>
      <c r="C26" s="27">
        <v>0</v>
      </c>
    </row>
    <row r="27" spans="1:3" ht="12.75">
      <c r="A27" s="32"/>
      <c r="B27" s="26" t="s">
        <v>13</v>
      </c>
      <c r="C27" s="27">
        <v>0.16666666666666666</v>
      </c>
    </row>
    <row r="28" spans="1:3" ht="12.75">
      <c r="A28" s="32"/>
      <c r="B28" s="26" t="s">
        <v>14</v>
      </c>
      <c r="C28" s="27">
        <v>0.16666666666666666</v>
      </c>
    </row>
    <row r="29" spans="1:3" ht="12.75">
      <c r="A29" s="32"/>
      <c r="B29" s="26" t="s">
        <v>81</v>
      </c>
      <c r="C29" s="27">
        <v>3.125</v>
      </c>
    </row>
    <row r="30" spans="1:3" ht="12.75">
      <c r="A30" s="32"/>
      <c r="B30" s="26" t="s">
        <v>82</v>
      </c>
      <c r="C30" s="27">
        <v>1.875</v>
      </c>
    </row>
    <row r="31" spans="1:3" ht="12.75">
      <c r="A31" s="32"/>
      <c r="B31" s="26" t="s">
        <v>83</v>
      </c>
      <c r="C31" s="27">
        <v>0.8333333333333334</v>
      </c>
    </row>
    <row r="32" spans="1:3" ht="12.75">
      <c r="A32" s="32"/>
      <c r="B32" s="26" t="s">
        <v>117</v>
      </c>
      <c r="C32" s="27">
        <v>1.25</v>
      </c>
    </row>
    <row r="33" spans="1:3" ht="12.75">
      <c r="A33" s="22" t="s">
        <v>44</v>
      </c>
      <c r="B33" s="34"/>
      <c r="C33" s="25">
        <v>14.66666666666667</v>
      </c>
    </row>
    <row r="34" spans="1:3" ht="12.75">
      <c r="A34" s="22" t="s">
        <v>33</v>
      </c>
      <c r="B34" s="22" t="s">
        <v>41</v>
      </c>
      <c r="C34" s="25">
        <v>1.25</v>
      </c>
    </row>
    <row r="35" spans="1:3" ht="12.75">
      <c r="A35" s="32"/>
      <c r="B35" s="26" t="s">
        <v>127</v>
      </c>
      <c r="C35" s="27">
        <v>1.875</v>
      </c>
    </row>
    <row r="36" spans="1:3" ht="12.75">
      <c r="A36" s="32"/>
      <c r="B36" s="26" t="s">
        <v>72</v>
      </c>
      <c r="C36" s="27">
        <v>2.25</v>
      </c>
    </row>
    <row r="37" spans="1:3" ht="12.75">
      <c r="A37" s="32"/>
      <c r="B37" s="26" t="s">
        <v>79</v>
      </c>
      <c r="C37" s="27">
        <v>0</v>
      </c>
    </row>
    <row r="38" spans="1:3" ht="12.75">
      <c r="A38" s="32"/>
      <c r="B38" s="26" t="s">
        <v>69</v>
      </c>
      <c r="C38" s="27">
        <v>0.4166666666666667</v>
      </c>
    </row>
    <row r="39" spans="1:3" ht="12.75">
      <c r="A39" s="32"/>
      <c r="B39" s="26" t="s">
        <v>15</v>
      </c>
      <c r="C39" s="27">
        <v>0.06666666666666667</v>
      </c>
    </row>
    <row r="40" spans="1:3" ht="12.75">
      <c r="A40" s="32"/>
      <c r="B40" s="26" t="s">
        <v>86</v>
      </c>
      <c r="C40" s="27">
        <v>2.3333333333333335</v>
      </c>
    </row>
    <row r="41" spans="1:3" ht="12.75">
      <c r="A41" s="32"/>
      <c r="B41" s="26" t="s">
        <v>6</v>
      </c>
      <c r="C41" s="27">
        <v>0</v>
      </c>
    </row>
    <row r="42" spans="1:3" ht="12.75">
      <c r="A42" s="22" t="s">
        <v>45</v>
      </c>
      <c r="B42" s="34"/>
      <c r="C42" s="25">
        <v>8.191666666666666</v>
      </c>
    </row>
    <row r="43" spans="1:3" ht="12.75">
      <c r="A43" s="22" t="s">
        <v>32</v>
      </c>
      <c r="B43" s="22" t="s">
        <v>2</v>
      </c>
      <c r="C43" s="25">
        <v>8.333333333333334</v>
      </c>
    </row>
    <row r="44" spans="1:3" ht="12.75">
      <c r="A44" s="32"/>
      <c r="B44" s="26" t="s">
        <v>118</v>
      </c>
      <c r="C44" s="27">
        <v>0.08333333333333333</v>
      </c>
    </row>
    <row r="45" spans="1:3" ht="12.75">
      <c r="A45" s="32"/>
      <c r="B45" s="26" t="s">
        <v>119</v>
      </c>
      <c r="C45" s="27">
        <v>2.416666666666667</v>
      </c>
    </row>
    <row r="46" spans="1:3" ht="12.75">
      <c r="A46" s="32"/>
      <c r="B46" s="26" t="s">
        <v>120</v>
      </c>
      <c r="C46" s="27">
        <v>27.5</v>
      </c>
    </row>
    <row r="47" spans="1:3" ht="12.75">
      <c r="A47" s="22" t="s">
        <v>46</v>
      </c>
      <c r="B47" s="34"/>
      <c r="C47" s="25">
        <v>38.333333333333336</v>
      </c>
    </row>
    <row r="48" spans="1:3" ht="12.75">
      <c r="A48" s="22" t="s">
        <v>60</v>
      </c>
      <c r="B48" s="22" t="s">
        <v>3</v>
      </c>
      <c r="C48" s="25">
        <v>19.5</v>
      </c>
    </row>
    <row r="49" spans="1:3" ht="12.75">
      <c r="A49" s="22" t="s">
        <v>61</v>
      </c>
      <c r="B49" s="34"/>
      <c r="C49" s="25">
        <v>19.5</v>
      </c>
    </row>
    <row r="50" spans="1:3" ht="12.75">
      <c r="A50" s="22" t="s">
        <v>62</v>
      </c>
      <c r="B50" s="22" t="s">
        <v>4</v>
      </c>
      <c r="C50" s="25">
        <v>14.625</v>
      </c>
    </row>
    <row r="51" spans="1:3" ht="12.75">
      <c r="A51" s="22" t="s">
        <v>63</v>
      </c>
      <c r="B51" s="34"/>
      <c r="C51" s="25">
        <v>14.625</v>
      </c>
    </row>
    <row r="52" spans="1:3" ht="12.75">
      <c r="A52" s="22" t="s">
        <v>65</v>
      </c>
      <c r="B52" s="22" t="s">
        <v>64</v>
      </c>
      <c r="C52" s="25">
        <v>4.166666666666667</v>
      </c>
    </row>
    <row r="53" spans="1:3" ht="12.75">
      <c r="A53" s="32"/>
      <c r="B53" s="26" t="s">
        <v>107</v>
      </c>
      <c r="C53" s="27">
        <v>1.6666666666666667</v>
      </c>
    </row>
    <row r="54" spans="1:3" ht="12.75">
      <c r="A54" s="22" t="s">
        <v>112</v>
      </c>
      <c r="B54" s="34"/>
      <c r="C54" s="25">
        <v>5.833333333333334</v>
      </c>
    </row>
    <row r="55" spans="1:3" ht="12.75">
      <c r="A55" s="22" t="s">
        <v>109</v>
      </c>
      <c r="B55" s="22" t="s">
        <v>108</v>
      </c>
      <c r="C55" s="25">
        <v>4.545454545454546</v>
      </c>
    </row>
    <row r="56" spans="1:3" ht="12.75">
      <c r="A56" s="22" t="s">
        <v>113</v>
      </c>
      <c r="B56" s="34"/>
      <c r="C56" s="25">
        <v>4.545454545454546</v>
      </c>
    </row>
    <row r="57" spans="1:3" ht="12.75">
      <c r="A57" s="22" t="s">
        <v>30</v>
      </c>
      <c r="B57" s="22" t="s">
        <v>30</v>
      </c>
      <c r="C57" s="25">
        <v>0</v>
      </c>
    </row>
    <row r="58" spans="1:3" ht="12.75">
      <c r="A58" s="22" t="s">
        <v>114</v>
      </c>
      <c r="B58" s="34"/>
      <c r="C58" s="25">
        <v>0</v>
      </c>
    </row>
    <row r="59" spans="1:3" ht="12.75">
      <c r="A59" s="22" t="s">
        <v>121</v>
      </c>
      <c r="B59" s="22" t="s">
        <v>106</v>
      </c>
      <c r="C59" s="25">
        <v>0</v>
      </c>
    </row>
    <row r="60" spans="1:3" ht="12.75">
      <c r="A60" s="22" t="s">
        <v>124</v>
      </c>
      <c r="B60" s="34"/>
      <c r="C60" s="25">
        <v>0</v>
      </c>
    </row>
    <row r="61" spans="1:3" ht="12.75">
      <c r="A61" s="22" t="s">
        <v>125</v>
      </c>
      <c r="B61" s="22" t="s">
        <v>34</v>
      </c>
      <c r="C61" s="25">
        <v>3.3333333333333335</v>
      </c>
    </row>
    <row r="62" spans="1:3" ht="12.75">
      <c r="A62" s="32"/>
      <c r="B62" s="26" t="s">
        <v>35</v>
      </c>
      <c r="C62" s="27">
        <v>7.5</v>
      </c>
    </row>
    <row r="63" spans="1:3" ht="12.75">
      <c r="A63" s="32"/>
      <c r="B63" s="26" t="s">
        <v>36</v>
      </c>
      <c r="C63" s="27">
        <v>0</v>
      </c>
    </row>
    <row r="64" spans="1:3" ht="12.75">
      <c r="A64" s="32"/>
      <c r="B64" s="26" t="s">
        <v>37</v>
      </c>
      <c r="C64" s="27">
        <v>0.6666666666666666</v>
      </c>
    </row>
    <row r="65" spans="1:3" ht="12.75">
      <c r="A65" s="22" t="s">
        <v>90</v>
      </c>
      <c r="B65" s="34"/>
      <c r="C65" s="25">
        <v>11.5</v>
      </c>
    </row>
    <row r="66" spans="1:3" ht="12.75">
      <c r="A66" s="22" t="s">
        <v>88</v>
      </c>
      <c r="B66" s="22" t="s">
        <v>87</v>
      </c>
      <c r="C66" s="25">
        <v>3.125</v>
      </c>
    </row>
    <row r="67" spans="1:3" ht="12.75">
      <c r="A67" s="32"/>
      <c r="B67" s="26" t="s">
        <v>89</v>
      </c>
      <c r="C67" s="27">
        <v>1.25</v>
      </c>
    </row>
    <row r="68" spans="1:3" ht="12.75">
      <c r="A68" s="22" t="s">
        <v>91</v>
      </c>
      <c r="B68" s="34"/>
      <c r="C68" s="25">
        <v>4.375</v>
      </c>
    </row>
    <row r="69" spans="1:3" ht="12.75">
      <c r="A69" s="22" t="s">
        <v>51</v>
      </c>
      <c r="B69" s="22" t="s">
        <v>85</v>
      </c>
      <c r="C69" s="25">
        <v>3</v>
      </c>
    </row>
    <row r="70" spans="1:3" ht="12.75">
      <c r="A70" s="32"/>
      <c r="B70" s="26" t="s">
        <v>122</v>
      </c>
      <c r="C70" s="27">
        <v>0.625</v>
      </c>
    </row>
    <row r="71" spans="1:3" ht="12.75">
      <c r="A71" s="22" t="s">
        <v>54</v>
      </c>
      <c r="B71" s="34"/>
      <c r="C71" s="25">
        <v>3.625</v>
      </c>
    </row>
    <row r="72" spans="1:3" ht="12.75">
      <c r="A72" s="22" t="s">
        <v>52</v>
      </c>
      <c r="B72" s="22" t="s">
        <v>68</v>
      </c>
      <c r="C72" s="25">
        <v>0.08333333333333333</v>
      </c>
    </row>
    <row r="73" spans="1:3" ht="12.75">
      <c r="A73" s="32"/>
      <c r="B73" s="26" t="s">
        <v>10</v>
      </c>
      <c r="C73" s="27">
        <v>0.5416666666666666</v>
      </c>
    </row>
    <row r="74" spans="1:3" ht="12.75">
      <c r="A74" s="32"/>
      <c r="B74" s="26" t="s">
        <v>80</v>
      </c>
      <c r="C74" s="27">
        <v>0.03333333333333333</v>
      </c>
    </row>
    <row r="75" spans="1:3" ht="12.75">
      <c r="A75" s="32"/>
      <c r="B75" s="26" t="s">
        <v>19</v>
      </c>
      <c r="C75" s="27">
        <v>0.08333333333333333</v>
      </c>
    </row>
    <row r="76" spans="1:3" ht="12.75">
      <c r="A76" s="32"/>
      <c r="B76" s="26" t="s">
        <v>18</v>
      </c>
      <c r="C76" s="27">
        <v>0.03333333333333333</v>
      </c>
    </row>
    <row r="77" spans="1:3" ht="12.75">
      <c r="A77" s="32"/>
      <c r="B77" s="26" t="s">
        <v>48</v>
      </c>
      <c r="C77" s="27">
        <v>0.25</v>
      </c>
    </row>
    <row r="78" spans="1:3" ht="12.75">
      <c r="A78" s="32"/>
      <c r="B78" s="26" t="s">
        <v>49</v>
      </c>
      <c r="C78" s="27">
        <v>0.08333333333333333</v>
      </c>
    </row>
    <row r="79" spans="1:3" ht="12.75">
      <c r="A79" s="22" t="s">
        <v>55</v>
      </c>
      <c r="B79" s="34"/>
      <c r="C79" s="25">
        <v>1.1083333333333332</v>
      </c>
    </row>
    <row r="80" spans="1:3" ht="12.75">
      <c r="A80" s="22" t="s">
        <v>53</v>
      </c>
      <c r="B80" s="22" t="s">
        <v>72</v>
      </c>
      <c r="C80" s="25">
        <v>0.75</v>
      </c>
    </row>
    <row r="81" spans="1:3" ht="12.75">
      <c r="A81" s="28" t="s">
        <v>56</v>
      </c>
      <c r="B81" s="33"/>
      <c r="C81" s="29">
        <v>0.75</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B4:C24"/>
  <sheetViews>
    <sheetView workbookViewId="0" topLeftCell="A1">
      <selection activeCell="B8" sqref="B8:B23"/>
    </sheetView>
  </sheetViews>
  <sheetFormatPr defaultColWidth="11.00390625" defaultRowHeight="12"/>
  <cols>
    <col min="1" max="1" width="11.00390625" style="0" customWidth="1"/>
    <col min="2" max="2" width="16.375" style="0" bestFit="1" customWidth="1"/>
    <col min="3" max="3" width="12.125" style="0" bestFit="1" customWidth="1"/>
  </cols>
  <sheetData>
    <row r="4" spans="2:3" ht="12.75">
      <c r="B4" s="24" t="s">
        <v>76</v>
      </c>
      <c r="C4" s="30" t="s">
        <v>39</v>
      </c>
    </row>
    <row r="6" spans="2:3" ht="12.75">
      <c r="B6" s="22" t="s">
        <v>111</v>
      </c>
      <c r="C6" s="23"/>
    </row>
    <row r="7" spans="2:3" ht="12.75">
      <c r="B7" s="24" t="s">
        <v>47</v>
      </c>
      <c r="C7" s="23" t="s">
        <v>29</v>
      </c>
    </row>
    <row r="8" spans="2:3" ht="12.75">
      <c r="B8" s="22" t="s">
        <v>27</v>
      </c>
      <c r="C8" s="25">
        <v>7.708333333333334</v>
      </c>
    </row>
    <row r="9" spans="2:3" ht="12.75">
      <c r="B9" s="26" t="s">
        <v>26</v>
      </c>
      <c r="C9" s="27">
        <v>2.125</v>
      </c>
    </row>
    <row r="10" spans="2:3" ht="12.75">
      <c r="B10" s="26" t="s">
        <v>28</v>
      </c>
      <c r="C10" s="27">
        <v>14.666666666666666</v>
      </c>
    </row>
    <row r="11" spans="2:3" ht="12.75">
      <c r="B11" s="26" t="s">
        <v>33</v>
      </c>
      <c r="C11" s="27">
        <v>8.191666666666668</v>
      </c>
    </row>
    <row r="12" spans="2:3" ht="12.75">
      <c r="B12" s="26" t="s">
        <v>32</v>
      </c>
      <c r="C12" s="27">
        <v>38.333333333333336</v>
      </c>
    </row>
    <row r="13" spans="2:3" ht="12.75">
      <c r="B13" s="26" t="s">
        <v>60</v>
      </c>
      <c r="C13" s="27">
        <v>19.5</v>
      </c>
    </row>
    <row r="14" spans="2:3" ht="12.75">
      <c r="B14" s="26" t="s">
        <v>62</v>
      </c>
      <c r="C14" s="27">
        <v>14.625</v>
      </c>
    </row>
    <row r="15" spans="2:3" ht="12.75">
      <c r="B15" s="26" t="s">
        <v>65</v>
      </c>
      <c r="C15" s="27">
        <v>5.833333333333334</v>
      </c>
    </row>
    <row r="16" spans="2:3" ht="12.75">
      <c r="B16" s="26" t="s">
        <v>109</v>
      </c>
      <c r="C16" s="27">
        <v>4.545454545454546</v>
      </c>
    </row>
    <row r="17" spans="2:3" ht="12.75">
      <c r="B17" s="26" t="s">
        <v>30</v>
      </c>
      <c r="C17" s="27">
        <v>0</v>
      </c>
    </row>
    <row r="18" spans="2:3" ht="12.75">
      <c r="B18" s="26" t="s">
        <v>121</v>
      </c>
      <c r="C18" s="27">
        <v>0</v>
      </c>
    </row>
    <row r="19" spans="2:3" ht="12.75">
      <c r="B19" s="26" t="s">
        <v>125</v>
      </c>
      <c r="C19" s="27">
        <v>11.5</v>
      </c>
    </row>
    <row r="20" spans="2:3" ht="12.75">
      <c r="B20" s="26" t="s">
        <v>88</v>
      </c>
      <c r="C20" s="27">
        <v>4.375</v>
      </c>
    </row>
    <row r="21" spans="2:3" ht="12.75">
      <c r="B21" s="26" t="s">
        <v>51</v>
      </c>
      <c r="C21" s="27">
        <v>3.625</v>
      </c>
    </row>
    <row r="22" spans="2:3" ht="12.75">
      <c r="B22" s="26" t="s">
        <v>52</v>
      </c>
      <c r="C22" s="27">
        <v>1.1083333333333336</v>
      </c>
    </row>
    <row r="23" spans="2:3" ht="12.75">
      <c r="B23" s="26" t="s">
        <v>53</v>
      </c>
      <c r="C23" s="27">
        <v>0.75</v>
      </c>
    </row>
    <row r="24" spans="2:3" ht="12.75">
      <c r="B24" s="28" t="s">
        <v>31</v>
      </c>
      <c r="C24" s="29">
        <v>136.8871212121212</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L9"/>
  <sheetViews>
    <sheetView workbookViewId="0" topLeftCell="A1">
      <selection activeCell="C8" sqref="C8"/>
    </sheetView>
  </sheetViews>
  <sheetFormatPr defaultColWidth="11.00390625" defaultRowHeight="12"/>
  <cols>
    <col min="1" max="1" width="21.125" style="77" customWidth="1"/>
    <col min="2" max="2" width="9.875" style="77" customWidth="1"/>
    <col min="3" max="3" width="76.875" style="77" customWidth="1"/>
    <col min="4" max="16384" width="10.875" style="77" customWidth="1"/>
  </cols>
  <sheetData>
    <row r="1" spans="1:12" ht="15.75">
      <c r="A1" s="73" t="s">
        <v>20</v>
      </c>
      <c r="B1" s="73"/>
      <c r="C1" s="74"/>
      <c r="D1" s="50"/>
      <c r="E1" s="75"/>
      <c r="F1" s="75"/>
      <c r="G1" s="76"/>
      <c r="H1" s="75"/>
      <c r="I1" s="75"/>
      <c r="J1" s="76"/>
      <c r="K1" s="76"/>
      <c r="L1" s="76"/>
    </row>
    <row r="2" spans="1:12" ht="15.75">
      <c r="A2" s="75" t="s">
        <v>99</v>
      </c>
      <c r="B2" s="75"/>
      <c r="C2" s="74"/>
      <c r="D2" s="50"/>
      <c r="E2" s="75"/>
      <c r="F2" s="75"/>
      <c r="G2" s="76"/>
      <c r="H2" s="75"/>
      <c r="I2" s="75"/>
      <c r="J2" s="76"/>
      <c r="K2" s="76"/>
      <c r="L2" s="76"/>
    </row>
    <row r="3" spans="1:12" ht="15.75">
      <c r="A3" s="78" t="s">
        <v>21</v>
      </c>
      <c r="B3" s="78"/>
      <c r="C3" s="74"/>
      <c r="D3" s="50"/>
      <c r="E3" s="75"/>
      <c r="F3" s="75"/>
      <c r="G3" s="76"/>
      <c r="H3" s="75"/>
      <c r="I3" s="75"/>
      <c r="J3" s="76"/>
      <c r="K3" s="76"/>
      <c r="L3" s="76"/>
    </row>
    <row r="4" spans="1:12" ht="15.75">
      <c r="A4" s="78" t="s">
        <v>22</v>
      </c>
      <c r="B4" s="78"/>
      <c r="C4" s="74"/>
      <c r="D4" s="50"/>
      <c r="E4" s="75"/>
      <c r="F4" s="75"/>
      <c r="G4" s="79"/>
      <c r="H4" s="75"/>
      <c r="I4" s="75"/>
      <c r="J4" s="79"/>
      <c r="K4" s="79"/>
      <c r="L4" s="79"/>
    </row>
    <row r="5" spans="1:12" ht="15.75">
      <c r="A5" s="75"/>
      <c r="B5" s="75"/>
      <c r="C5" s="74"/>
      <c r="D5" s="50"/>
      <c r="E5" s="75"/>
      <c r="F5" s="75"/>
      <c r="G5" s="79"/>
      <c r="H5" s="75"/>
      <c r="I5" s="75"/>
      <c r="J5" s="79"/>
      <c r="K5" s="79"/>
      <c r="L5" s="79"/>
    </row>
    <row r="6" spans="1:12" ht="15.75">
      <c r="A6" s="73" t="s">
        <v>98</v>
      </c>
      <c r="B6" s="73"/>
      <c r="C6" s="74"/>
      <c r="D6" s="50"/>
      <c r="E6" s="75"/>
      <c r="F6" s="75"/>
      <c r="G6" s="79"/>
      <c r="H6" s="75"/>
      <c r="I6" s="75"/>
      <c r="J6" s="79"/>
      <c r="K6" s="79"/>
      <c r="L6" s="79"/>
    </row>
    <row r="7" spans="1:12" ht="15.75">
      <c r="A7" s="80" t="s">
        <v>23</v>
      </c>
      <c r="B7" s="84">
        <v>36616</v>
      </c>
      <c r="C7" s="81" t="s">
        <v>102</v>
      </c>
      <c r="D7" s="82"/>
      <c r="E7" s="82"/>
      <c r="F7" s="82"/>
      <c r="G7" s="82"/>
      <c r="H7" s="82"/>
      <c r="I7" s="82"/>
      <c r="J7" s="82"/>
      <c r="K7" s="82"/>
      <c r="L7" s="82"/>
    </row>
    <row r="8" spans="1:12" ht="72">
      <c r="A8" s="80" t="s">
        <v>101</v>
      </c>
      <c r="B8" s="84">
        <v>34880</v>
      </c>
      <c r="C8" s="83" t="s">
        <v>78</v>
      </c>
      <c r="D8" s="82"/>
      <c r="E8" s="82"/>
      <c r="F8" s="82"/>
      <c r="G8" s="82"/>
      <c r="H8" s="82"/>
      <c r="I8" s="82"/>
      <c r="J8" s="82"/>
      <c r="K8" s="82"/>
      <c r="L8" s="82"/>
    </row>
    <row r="9" spans="1:12" ht="15.75">
      <c r="A9" s="80" t="s">
        <v>24</v>
      </c>
      <c r="B9" s="80" t="s">
        <v>100</v>
      </c>
      <c r="C9" s="81" t="s">
        <v>25</v>
      </c>
      <c r="D9" s="82"/>
      <c r="E9" s="82"/>
      <c r="F9" s="82"/>
      <c r="G9" s="82"/>
      <c r="H9" s="82"/>
      <c r="I9" s="82"/>
      <c r="J9" s="82"/>
      <c r="K9" s="82"/>
      <c r="L9" s="82"/>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Robbins Alternate Energies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F. Robbins</dc:creator>
  <cp:keywords/>
  <dc:description/>
  <cp:lastModifiedBy>A Peterson</cp:lastModifiedBy>
  <cp:lastPrinted>1999-08-31T18:34:09Z</cp:lastPrinted>
  <dcterms:created xsi:type="dcterms:W3CDTF">1999-06-29T19:24:07Z</dcterms:created>
  <dcterms:modified xsi:type="dcterms:W3CDTF">2002-04-06T19:08:00Z</dcterms:modified>
  <cp:category/>
  <cp:version/>
  <cp:contentType/>
  <cp:contentStatus/>
</cp:coreProperties>
</file>